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hanges In Equity" sheetId="3" r:id="rId3"/>
    <sheet name="Cash Flow" sheetId="4" r:id="rId4"/>
    <sheet name="Note" sheetId="5" r:id="rId5"/>
  </sheets>
  <externalReferences>
    <externalReference r:id="rId8"/>
  </externalReferences>
  <definedNames>
    <definedName name="_xlnm.Print_Area" localSheetId="1">'BS'!$A$1:$H$58</definedName>
    <definedName name="_xlnm.Print_Area" localSheetId="3">'Cash Flow'!#REF!</definedName>
    <definedName name="_xlnm.Print_Area" localSheetId="4">'Note'!$A$1:$H$241</definedName>
  </definedNames>
  <calcPr fullCalcOnLoad="1"/>
</workbook>
</file>

<file path=xl/sharedStrings.xml><?xml version="1.0" encoding="utf-8"?>
<sst xmlns="http://schemas.openxmlformats.org/spreadsheetml/2006/main" count="194" uniqueCount="131">
  <si>
    <t>Share premium</t>
  </si>
  <si>
    <t>LEN CHEONG HOLDING BERHAD</t>
  </si>
  <si>
    <t>Minority interest</t>
  </si>
  <si>
    <t>Share</t>
  </si>
  <si>
    <t>capital</t>
  </si>
  <si>
    <t>premium</t>
  </si>
  <si>
    <t>Depreciation</t>
  </si>
  <si>
    <t>Taxation</t>
  </si>
  <si>
    <t>Cash generated from operations</t>
  </si>
  <si>
    <t>Purchase of property, plant and equipment</t>
  </si>
  <si>
    <t>ESP - Fully diluted (sen)</t>
  </si>
  <si>
    <t>EPS - Basic (sen)</t>
  </si>
  <si>
    <t>Investing results</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</si>
  <si>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</si>
  <si>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</si>
  <si>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</si>
  <si>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</si>
  <si>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</si>
  <si>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</si>
  <si>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</si>
  <si>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</si>
  <si>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</si>
  <si>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</si>
  <si>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</si>
  <si>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</si>
  <si>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</si>
  <si>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</si>
  <si>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</si>
  <si>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</si>
  <si>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</si>
  <si>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</si>
  <si>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</si>
  <si>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</si>
  <si>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</si>
  <si>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</si>
  <si>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</si>
  <si>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</si>
  <si>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</si>
  <si>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</si>
  <si>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</si>
  <si>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</si>
  <si>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</si>
  <si>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</si>
  <si>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</si>
  <si>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</si>
  <si>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</si>
  <si>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</si>
  <si>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</si>
  <si>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</si>
  <si>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</si>
  <si>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</si>
  <si>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</si>
  <si>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</si>
  <si>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Prepaid lease payments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</si>
  <si>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</si>
  <si>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</si>
  <si>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</si>
  <si>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</si>
  <si>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</si>
  <si>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</si>
  <si>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</si>
  <si>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</si>
  <si>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</si>
  <si>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</si>
  <si>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</si>
  <si>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</si>
  <si>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</si>
  <si>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</si>
  <si>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</si>
  <si>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</si>
  <si>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</si>
  <si>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</si>
  <si>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</si>
  <si>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</si>
  <si>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Amortisation of prepaid lease payments</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</si>
  <si>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</si>
  <si>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</si>
  <si>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</si>
  <si>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</si>
  <si>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</si>
  <si>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</si>
  <si>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</si>
  <si>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</si>
  <si>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</si>
  <si>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</si>
  <si>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</si>
  <si>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</si>
  <si>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</si>
  <si>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</si>
  <si>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</si>
  <si>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</si>
  <si>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</si>
  <si>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</si>
  <si>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At 1st January, 2009</t>
  </si>
  <si>
    <t xml:space="preserve"> </t>
  </si>
  <si>
    <t>31/12/2009</t>
  </si>
  <si>
    <t>Allowance for doubtful debts</t>
  </si>
  <si>
    <t>Other payables</t>
  </si>
  <si>
    <t>Profit before income tax</t>
  </si>
  <si>
    <t>Prepayment write off</t>
  </si>
  <si>
    <t>Property, plant and equipment write off</t>
  </si>
  <si>
    <t>At 1st January, 2010</t>
  </si>
  <si>
    <t>Profit from operations</t>
  </si>
  <si>
    <t>Profit before tax</t>
  </si>
  <si>
    <t xml:space="preserve">Profit after tax </t>
  </si>
  <si>
    <t>Accumulated loss</t>
  </si>
  <si>
    <t>Operating profit before working capital changes</t>
  </si>
  <si>
    <t>(Increase) in inventories</t>
  </si>
  <si>
    <t>Decrease in receivables</t>
  </si>
  <si>
    <t>(Decrease) in payables</t>
  </si>
  <si>
    <t xml:space="preserve">UNAUDITED CONDENSED CONSOLIDATED STATEMENTS OF COMPREHENSIVE INCOME </t>
  </si>
  <si>
    <t>CONDENSED CONSOLIDATED STATEMENT OF FINANCIAL POSITION</t>
  </si>
  <si>
    <t>UNAUDITED CONDENSED CONSOLIDATED STATEMENT OF CASH FLOW</t>
  </si>
  <si>
    <t xml:space="preserve">UNAUDITED CONDENSED CONSOLIDATED STATEMENTS OF CHANGES IN EQUITY </t>
  </si>
  <si>
    <t>Net Profit for the period</t>
  </si>
  <si>
    <t>(Repayment) of borrowings</t>
  </si>
  <si>
    <t xml:space="preserve"> Net change in cash &amp; cash equivalents</t>
  </si>
  <si>
    <t>Trade payables</t>
  </si>
  <si>
    <t>Second quarter</t>
  </si>
  <si>
    <t xml:space="preserve">Quarterly report on consolidated results for the Second quarter ended 30th June 2010, </t>
  </si>
  <si>
    <t>30/06/2010</t>
  </si>
  <si>
    <t>30/06/2009</t>
  </si>
  <si>
    <t>6 months ended
30th June, 2010</t>
  </si>
  <si>
    <t>At 30th June, 2010</t>
  </si>
  <si>
    <t>6 months ended
30th June, 2009</t>
  </si>
  <si>
    <t>At 30th June, 2009</t>
  </si>
  <si>
    <t xml:space="preserve"> Net cash provided by operating activities</t>
  </si>
  <si>
    <t xml:space="preserve"> 31/12/2010</t>
  </si>
  <si>
    <t xml:space="preserve">        As at 30th June, 2010:</t>
  </si>
  <si>
    <t xml:space="preserve">       Short term borrowings:</t>
  </si>
  <si>
    <t xml:space="preserve">       Long term borrowings: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</si>
</sst>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 &quot;#,##0_);\(&quot;RM &quot;#,##0\)"/>
    <numFmt numFmtId="179" formatCode="&quot;RM &quot;#,##0_);[Red]\(&quot;RM &quot;#,##0\)"/>
    <numFmt numFmtId="180" formatCode="&quot;RM &quot;#,##0.00_);\(&quot;RM &quot;#,##0.00\)"/>
    <numFmt numFmtId="181" formatCode="&quot;RM &quot;#,##0.00_);[Red]\(&quot;RM &quot;#,##0.00\)"/>
    <numFmt numFmtId="182" formatCode="_(&quot;RM &quot;* #,##0_);_(&quot;RM &quot;* \(#,##0\);_(&quot;RM &quot;* &quot;-&quot;_);_(@_)"/>
    <numFmt numFmtId="183" formatCode="_(&quot;RM &quot;* #,##0.00_);_(&quot;RM &quot;* \(#,##0.00\);_(&quot;RM &quot;* &quot;-&quot;??_);_(@_)"/>
    <numFmt numFmtId="184" formatCode="_(* #,##0.0_);_(* \(#,##0.0\);_(* &quot;-&quot;??_);_(@_)"/>
    <numFmt numFmtId="185" formatCode="_(* #,##0_);_(* \(#,##0\);_(* &quot;-&quot;??_);_(@_)"/>
    <numFmt numFmtId="186" formatCode="0.000"/>
    <numFmt numFmtId="187" formatCode="0.0"/>
    <numFmt numFmtId="188" formatCode="_(* #,##0.000_);_(* \(#,##0.000\);_(* &quot;-&quot;??_);_(@_)"/>
    <numFmt numFmtId="189" formatCode="_(* #,##0.0000_);_(* \(#,##0.0000\);_(* &quot;-&quot;??_);_(@_)"/>
    <numFmt numFmtId="190" formatCode="0_);\(0\)"/>
    <numFmt numFmtId="191" formatCode="_(* #,##0.0_);_(* \(#,##0.0\);_(* &quot;-&quot;?_);_(@_)"/>
    <numFmt numFmtId="192" formatCode="_(* #,##0_);_(* \(#,##0\);_(* \-??_);_(@_)"/>
    <numFmt numFmtId="193" formatCode="_(* #,##0.00_);_(* \(#,##0.00\);_(* \-??_);_(@_)"/>
    <numFmt numFmtId="194" formatCode="_(* #,##0.0_);_(* \(#,##0.0\);_(* \-??_);_(@_)"/>
    <numFmt numFmtId="195" formatCode="_(* #,##0_);_(* \(#,##0\);_(* \-_);_(@_)"/>
    <numFmt numFmtId="196" formatCode="_(* #,##0.00000_);_(* \(#,##0.00000\);_(* &quot;-&quot;??_);_(@_)"/>
  </numFmts>
  <fonts count="3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1"/>
      <name val="Arial"/>
      <family val="2"/>
    </font>
    <font>
      <b/>
      <sz val="11"/>
      <name val="Arial"/>
      <family val="2"/>
    </font>
    <font>
      <b/>
      <u val="single"/>
      <sz val="10"/>
      <name val="Arial"/>
      <family val="2"/>
    </font>
    <font>
      <b/>
      <sz val="10"/>
      <color indexed="8"/>
      <name val="Arial"/>
      <family val="2"/>
    </font>
    <font>
      <sz val="10"/>
      <color indexed="8"/>
      <name val="Arial"/>
      <family val="2"/>
    </font>
    <font>
      <b/>
      <u val="single"/>
      <sz val="11"/>
      <color indexed="8"/>
      <name val="Arial"/>
      <family val="2"/>
    </font>
    <font>
      <sz val="8"/>
      <color indexed="8"/>
      <name val="Arial"/>
      <family val="2"/>
    </font>
    <font>
      <b/>
      <sz val="8"/>
      <color indexed="8"/>
      <name val="Arial"/>
      <family val="2"/>
    </font>
    <font>
      <b/>
      <sz val="10.5"/>
      <color indexed="8"/>
      <name val="Arial"/>
      <family val="2"/>
    </font>
    <font>
      <sz val="10.5"/>
      <color indexed="8"/>
      <name val="Arial"/>
      <family val="2"/>
    </font>
    <font>
      <sz val="9"/>
      <color indexed="8"/>
      <name val="Arial"/>
      <family val="2"/>
    </font>
    <font>
      <sz val="10"/>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Times New Roman"/>
      <family val="1"/>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7">
    <xf numFmtId="0" fontId="0" fillId="0" borderId="0" xfId="0" applyAlignment="1">
      <alignment/>
    </xf>
    <xf numFmtId="0" fontId="2" fillId="0" borderId="0" xfId="57" applyFont="1" applyFill="1">
      <alignment/>
      <protection/>
    </xf>
    <xf numFmtId="0" fontId="2" fillId="0" borderId="0" xfId="57" applyFont="1" applyFill="1" applyAlignment="1">
      <alignment horizontal="center"/>
      <protection/>
    </xf>
    <xf numFmtId="192" fontId="2" fillId="0" borderId="0" xfId="42" applyNumberFormat="1" applyFont="1" applyFill="1" applyBorder="1" applyAlignment="1" applyProtection="1">
      <alignment/>
      <protection/>
    </xf>
    <xf numFmtId="0" fontId="0" fillId="0" borderId="0" xfId="57" applyFont="1" applyFill="1" applyAlignment="1">
      <alignment horizontal="center"/>
      <protection/>
    </xf>
    <xf numFmtId="0" fontId="0" fillId="0" borderId="0" xfId="57" applyFont="1" applyFill="1">
      <alignment/>
      <protection/>
    </xf>
    <xf numFmtId="192" fontId="0" fillId="0" borderId="0" xfId="42" applyNumberFormat="1" applyFont="1" applyFill="1" applyBorder="1" applyAlignment="1" applyProtection="1">
      <alignment horizontal="right"/>
      <protection/>
    </xf>
    <xf numFmtId="0" fontId="1" fillId="0" borderId="0" xfId="57" applyFont="1" applyFill="1" applyAlignment="1">
      <alignment horizontal="center"/>
      <protection/>
    </xf>
    <xf numFmtId="0" fontId="1" fillId="0" borderId="0" xfId="57" applyFont="1" applyFill="1">
      <alignment/>
      <protection/>
    </xf>
    <xf numFmtId="0" fontId="1" fillId="0" borderId="0" xfId="57" applyFont="1" applyFill="1" applyAlignment="1" quotePrefix="1">
      <alignment horizontal="center"/>
      <protection/>
    </xf>
    <xf numFmtId="0" fontId="5" fillId="0" borderId="0" xfId="57" applyFont="1" applyFill="1">
      <alignment/>
      <protection/>
    </xf>
    <xf numFmtId="0" fontId="0" fillId="0" borderId="0" xfId="57" applyFont="1" applyFill="1" applyAlignment="1">
      <alignment horizontal="right"/>
      <protection/>
    </xf>
    <xf numFmtId="0" fontId="0" fillId="0" borderId="0" xfId="57" applyFont="1" applyFill="1" applyBorder="1">
      <alignment/>
      <protection/>
    </xf>
    <xf numFmtId="192" fontId="1" fillId="0" borderId="0" xfId="42" applyNumberFormat="1" applyFont="1" applyFill="1" applyBorder="1" applyAlignment="1" applyProtection="1">
      <alignment/>
      <protection/>
    </xf>
    <xf numFmtId="16" fontId="1" fillId="0" borderId="0" xfId="57" applyNumberFormat="1" applyFont="1" applyFill="1" applyAlignment="1" quotePrefix="1">
      <alignment horizontal="center"/>
      <protection/>
    </xf>
    <xf numFmtId="0" fontId="6" fillId="0" borderId="0" xfId="0" applyFont="1" applyAlignment="1">
      <alignment/>
    </xf>
    <xf numFmtId="0" fontId="7" fillId="0" borderId="0" xfId="0" applyFont="1" applyAlignment="1">
      <alignment/>
    </xf>
    <xf numFmtId="0" fontId="0" fillId="0" borderId="0" xfId="57" applyFont="1" applyFill="1" applyAlignment="1">
      <alignment wrapText="1"/>
      <protection/>
    </xf>
    <xf numFmtId="0" fontId="7" fillId="0" borderId="0" xfId="57" applyFont="1" applyFill="1">
      <alignment/>
      <protection/>
    </xf>
    <xf numFmtId="0" fontId="6" fillId="0" borderId="0" xfId="57" applyFont="1" applyFill="1">
      <alignment/>
      <protection/>
    </xf>
    <xf numFmtId="0" fontId="6" fillId="0" borderId="0" xfId="57" applyFont="1" applyFill="1" applyAlignment="1">
      <alignment horizontal="center"/>
      <protection/>
    </xf>
    <xf numFmtId="14" fontId="1" fillId="0" borderId="0" xfId="57" applyNumberFormat="1" applyFont="1" applyFill="1" applyAlignment="1" quotePrefix="1">
      <alignment horizontal="center"/>
      <protection/>
    </xf>
    <xf numFmtId="43" fontId="0" fillId="0" borderId="0" xfId="42" applyFont="1" applyFill="1" applyBorder="1" applyAlignment="1" applyProtection="1">
      <alignment horizontal="right"/>
      <protection/>
    </xf>
    <xf numFmtId="192" fontId="0" fillId="0" borderId="10" xfId="42" applyNumberFormat="1" applyFont="1" applyFill="1" applyBorder="1" applyAlignment="1" applyProtection="1">
      <alignment horizontal="right"/>
      <protection/>
    </xf>
    <xf numFmtId="9" fontId="0" fillId="0" borderId="0" xfId="60" applyFont="1" applyFill="1" applyBorder="1" applyAlignment="1" applyProtection="1">
      <alignment horizontal="right"/>
      <protection/>
    </xf>
    <xf numFmtId="192" fontId="0" fillId="0" borderId="11" xfId="42" applyNumberFormat="1" applyFont="1" applyFill="1" applyBorder="1" applyAlignment="1" applyProtection="1">
      <alignment horizontal="right"/>
      <protection/>
    </xf>
    <xf numFmtId="192" fontId="0" fillId="0" borderId="12" xfId="42" applyNumberFormat="1" applyFont="1" applyFill="1" applyBorder="1" applyAlignment="1" applyProtection="1">
      <alignment horizontal="right"/>
      <protection/>
    </xf>
    <xf numFmtId="185" fontId="0" fillId="0" borderId="12" xfId="42" applyNumberFormat="1" applyFont="1" applyFill="1" applyBorder="1" applyAlignment="1" applyProtection="1">
      <alignment horizontal="right"/>
      <protection/>
    </xf>
    <xf numFmtId="193" fontId="0" fillId="0" borderId="13" xfId="42" applyNumberFormat="1" applyFont="1" applyFill="1" applyBorder="1" applyAlignment="1" applyProtection="1">
      <alignment horizontal="right"/>
      <protection/>
    </xf>
    <xf numFmtId="194" fontId="0" fillId="0" borderId="0" xfId="42" applyNumberFormat="1" applyFont="1" applyFill="1" applyBorder="1" applyAlignment="1" applyProtection="1">
      <alignment horizontal="right"/>
      <protection/>
    </xf>
    <xf numFmtId="192" fontId="0" fillId="0" borderId="14" xfId="42" applyNumberFormat="1" applyFont="1" applyFill="1" applyBorder="1" applyAlignment="1" applyProtection="1">
      <alignment/>
      <protection/>
    </xf>
    <xf numFmtId="192" fontId="0" fillId="0" borderId="14" xfId="42" applyNumberFormat="1" applyFont="1" applyFill="1" applyBorder="1" applyAlignment="1" applyProtection="1">
      <alignment horizontal="right"/>
      <protection/>
    </xf>
    <xf numFmtId="192" fontId="0" fillId="0" borderId="15" xfId="42" applyNumberFormat="1" applyFont="1" applyFill="1" applyBorder="1" applyAlignment="1" applyProtection="1">
      <alignment/>
      <protection/>
    </xf>
    <xf numFmtId="192" fontId="0" fillId="0" borderId="15" xfId="42" applyNumberFormat="1" applyFont="1" applyFill="1" applyBorder="1" applyAlignment="1" applyProtection="1">
      <alignment horizontal="right"/>
      <protection/>
    </xf>
    <xf numFmtId="192" fontId="0" fillId="0" borderId="16" xfId="42" applyNumberFormat="1" applyFont="1" applyFill="1" applyBorder="1" applyAlignment="1" applyProtection="1">
      <alignment/>
      <protection/>
    </xf>
    <xf numFmtId="192" fontId="0" fillId="0" borderId="17" xfId="42" applyNumberFormat="1" applyFont="1" applyFill="1" applyBorder="1" applyAlignment="1" applyProtection="1">
      <alignment/>
      <protection/>
    </xf>
    <xf numFmtId="192" fontId="0" fillId="0" borderId="17" xfId="42" applyNumberFormat="1" applyFont="1" applyFill="1" applyBorder="1" applyAlignment="1" applyProtection="1">
      <alignment horizontal="right"/>
      <protection/>
    </xf>
    <xf numFmtId="192" fontId="0" fillId="0" borderId="18" xfId="42" applyNumberFormat="1" applyFont="1" applyFill="1" applyBorder="1" applyAlignment="1" applyProtection="1">
      <alignment horizontal="right"/>
      <protection/>
    </xf>
    <xf numFmtId="192" fontId="0" fillId="0" borderId="12" xfId="42" applyNumberFormat="1" applyFont="1" applyFill="1" applyBorder="1" applyAlignment="1" applyProtection="1">
      <alignment/>
      <protection/>
    </xf>
    <xf numFmtId="192" fontId="0" fillId="0" borderId="19" xfId="42" applyNumberFormat="1" applyFont="1" applyFill="1" applyBorder="1" applyAlignment="1" applyProtection="1">
      <alignment/>
      <protection/>
    </xf>
    <xf numFmtId="192" fontId="1" fillId="0" borderId="0" xfId="57" applyNumberFormat="1" applyFont="1" applyFill="1">
      <alignment/>
      <protection/>
    </xf>
    <xf numFmtId="192" fontId="0" fillId="0" borderId="0" xfId="57" applyNumberFormat="1" applyFont="1" applyFill="1">
      <alignment/>
      <protection/>
    </xf>
    <xf numFmtId="43" fontId="0" fillId="0" borderId="0" xfId="42" applyFont="1" applyFill="1" applyAlignment="1">
      <alignment/>
    </xf>
    <xf numFmtId="10" fontId="0" fillId="0" borderId="0" xfId="60" applyNumberFormat="1" applyFont="1" applyFill="1" applyBorder="1" applyAlignment="1" applyProtection="1">
      <alignment horizontal="right"/>
      <protection/>
    </xf>
    <xf numFmtId="185" fontId="0" fillId="0" borderId="0" xfId="42" applyNumberFormat="1" applyFont="1" applyFill="1" applyAlignment="1">
      <alignment/>
    </xf>
    <xf numFmtId="192" fontId="0" fillId="0" borderId="0" xfId="42" applyNumberFormat="1" applyFont="1" applyFill="1" applyBorder="1" applyAlignment="1" applyProtection="1">
      <alignment/>
      <protection/>
    </xf>
    <xf numFmtId="0" fontId="9" fillId="0" borderId="0" xfId="57" applyFont="1" applyFill="1">
      <alignment/>
      <protection/>
    </xf>
    <xf numFmtId="0" fontId="10" fillId="0" borderId="0" xfId="0" applyFont="1" applyAlignment="1">
      <alignment/>
    </xf>
    <xf numFmtId="0" fontId="11" fillId="0" borderId="0" xfId="0" applyFont="1" applyAlignment="1">
      <alignment horizontal="justify"/>
    </xf>
    <xf numFmtId="0" fontId="9" fillId="0" borderId="0" xfId="0" applyFont="1" applyFill="1" applyAlignment="1">
      <alignment/>
    </xf>
    <xf numFmtId="185" fontId="10" fillId="0" borderId="0" xfId="42" applyNumberFormat="1" applyFont="1" applyAlignment="1">
      <alignment/>
    </xf>
    <xf numFmtId="0" fontId="12" fillId="0" borderId="0" xfId="57" applyFont="1" applyFill="1">
      <alignment/>
      <protection/>
    </xf>
    <xf numFmtId="192" fontId="12" fillId="0" borderId="0" xfId="42" applyNumberFormat="1" applyFont="1" applyFill="1" applyBorder="1" applyAlignment="1" applyProtection="1">
      <alignment/>
      <protection/>
    </xf>
    <xf numFmtId="0" fontId="9" fillId="0" borderId="0" xfId="0" applyFont="1" applyAlignment="1">
      <alignment/>
    </xf>
    <xf numFmtId="0" fontId="13" fillId="0" borderId="0" xfId="57" applyFont="1" applyFill="1">
      <alignment/>
      <protection/>
    </xf>
    <xf numFmtId="0" fontId="12" fillId="0" borderId="0" xfId="57" applyFont="1" applyFill="1" applyAlignment="1">
      <alignment horizontal="center"/>
      <protection/>
    </xf>
    <xf numFmtId="0" fontId="9" fillId="0" borderId="0" xfId="57" applyFont="1" applyFill="1" applyAlignment="1">
      <alignment horizontal="center"/>
      <protection/>
    </xf>
    <xf numFmtId="15" fontId="9" fillId="0" borderId="0" xfId="57" applyNumberFormat="1" applyFont="1" applyFill="1" applyAlignment="1" quotePrefix="1">
      <alignment horizontal="center"/>
      <protection/>
    </xf>
    <xf numFmtId="15" fontId="9" fillId="0" borderId="0" xfId="57" applyNumberFormat="1" applyFont="1" applyFill="1" applyAlignment="1">
      <alignment horizontal="center"/>
      <protection/>
    </xf>
    <xf numFmtId="0" fontId="14" fillId="0" borderId="0" xfId="0" applyFont="1" applyAlignment="1">
      <alignment/>
    </xf>
    <xf numFmtId="0" fontId="12" fillId="0" borderId="0" xfId="57" applyFont="1" applyFill="1" applyBorder="1">
      <alignment/>
      <protection/>
    </xf>
    <xf numFmtId="195" fontId="12" fillId="0" borderId="0" xfId="42" applyNumberFormat="1" applyFont="1" applyFill="1" applyBorder="1" applyAlignment="1" applyProtection="1">
      <alignment/>
      <protection/>
    </xf>
    <xf numFmtId="37" fontId="12" fillId="0" borderId="0" xfId="42" applyNumberFormat="1" applyFont="1" applyFill="1" applyBorder="1" applyAlignment="1" applyProtection="1">
      <alignment/>
      <protection/>
    </xf>
    <xf numFmtId="0" fontId="13" fillId="0" borderId="0" xfId="57" applyFont="1" applyFill="1" applyBorder="1">
      <alignment/>
      <protection/>
    </xf>
    <xf numFmtId="0" fontId="15" fillId="0" borderId="0" xfId="0" applyFont="1" applyAlignment="1">
      <alignment/>
    </xf>
    <xf numFmtId="195" fontId="16" fillId="0" borderId="0" xfId="42" applyNumberFormat="1" applyFont="1" applyFill="1" applyBorder="1" applyAlignment="1" applyProtection="1">
      <alignment/>
      <protection/>
    </xf>
    <xf numFmtId="192" fontId="16" fillId="0" borderId="0" xfId="42" applyNumberFormat="1" applyFont="1" applyFill="1" applyBorder="1" applyAlignment="1" applyProtection="1">
      <alignment/>
      <protection/>
    </xf>
    <xf numFmtId="195" fontId="12" fillId="0" borderId="0" xfId="57" applyNumberFormat="1" applyFont="1" applyFill="1">
      <alignment/>
      <protection/>
    </xf>
    <xf numFmtId="0" fontId="15" fillId="0" borderId="0" xfId="57" applyFont="1" applyFill="1">
      <alignment/>
      <protection/>
    </xf>
    <xf numFmtId="195" fontId="16" fillId="0" borderId="17" xfId="42" applyNumberFormat="1" applyFont="1" applyFill="1" applyBorder="1" applyAlignment="1" applyProtection="1">
      <alignment/>
      <protection/>
    </xf>
    <xf numFmtId="0" fontId="16" fillId="0" borderId="0" xfId="57" applyFont="1" applyFill="1">
      <alignment/>
      <protection/>
    </xf>
    <xf numFmtId="195" fontId="16" fillId="0" borderId="16" xfId="42" applyNumberFormat="1" applyFont="1" applyFill="1" applyBorder="1" applyAlignment="1" applyProtection="1">
      <alignment/>
      <protection/>
    </xf>
    <xf numFmtId="0" fontId="14" fillId="0" borderId="0" xfId="0" applyFont="1" applyAlignment="1">
      <alignment wrapText="1"/>
    </xf>
    <xf numFmtId="0" fontId="16" fillId="0" borderId="0" xfId="57" applyFont="1" applyFill="1" applyBorder="1">
      <alignment/>
      <protection/>
    </xf>
    <xf numFmtId="195" fontId="16" fillId="0" borderId="12" xfId="42" applyNumberFormat="1" applyFont="1" applyFill="1" applyBorder="1" applyAlignment="1" applyProtection="1">
      <alignment/>
      <protection/>
    </xf>
    <xf numFmtId="0" fontId="12" fillId="0" borderId="0" xfId="0" applyFont="1" applyAlignment="1">
      <alignment/>
    </xf>
    <xf numFmtId="195" fontId="16" fillId="0" borderId="20" xfId="42" applyNumberFormat="1" applyFont="1" applyFill="1" applyBorder="1" applyAlignment="1" applyProtection="1">
      <alignment/>
      <protection/>
    </xf>
    <xf numFmtId="40" fontId="16" fillId="0" borderId="0" xfId="42" applyNumberFormat="1" applyFont="1" applyFill="1" applyBorder="1" applyAlignment="1" applyProtection="1">
      <alignment/>
      <protection/>
    </xf>
    <xf numFmtId="0" fontId="9" fillId="0" borderId="0" xfId="0" applyFont="1" applyAlignment="1">
      <alignment horizontal="center"/>
    </xf>
    <xf numFmtId="0" fontId="9" fillId="0" borderId="0" xfId="0" applyFont="1" applyAlignment="1">
      <alignment wrapText="1"/>
    </xf>
    <xf numFmtId="185" fontId="10" fillId="0" borderId="0" xfId="42" applyNumberFormat="1" applyFont="1" applyAlignment="1">
      <alignment horizontal="center"/>
    </xf>
    <xf numFmtId="0" fontId="10" fillId="0" borderId="0" xfId="0" applyFont="1" applyAlignment="1">
      <alignment horizontal="center"/>
    </xf>
    <xf numFmtId="185" fontId="10" fillId="0" borderId="12" xfId="42" applyNumberFormat="1"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horizontal="left" readingOrder="2"/>
    </xf>
    <xf numFmtId="0" fontId="0" fillId="0" borderId="0" xfId="0" applyFont="1" applyAlignment="1">
      <alignment/>
    </xf>
    <xf numFmtId="0" fontId="1" fillId="0" borderId="0" xfId="0" applyFont="1" applyAlignment="1">
      <alignment horizontal="center" wrapText="1"/>
    </xf>
    <xf numFmtId="185" fontId="0" fillId="0" borderId="0" xfId="42" applyNumberFormat="1" applyFont="1" applyAlignment="1">
      <alignment/>
    </xf>
    <xf numFmtId="185" fontId="0" fillId="0" borderId="18" xfId="42" applyNumberFormat="1" applyFont="1" applyBorder="1" applyAlignment="1">
      <alignment/>
    </xf>
    <xf numFmtId="185" fontId="0" fillId="0" borderId="12" xfId="42" applyNumberFormat="1" applyFont="1" applyBorder="1" applyAlignment="1">
      <alignment/>
    </xf>
    <xf numFmtId="3" fontId="0" fillId="0" borderId="0" xfId="0" applyNumberFormat="1" applyFont="1" applyBorder="1" applyAlignment="1">
      <alignment/>
    </xf>
    <xf numFmtId="43" fontId="0" fillId="0" borderId="0" xfId="42" applyFont="1" applyBorder="1" applyAlignment="1">
      <alignment/>
    </xf>
    <xf numFmtId="0" fontId="17" fillId="0" borderId="0" xfId="0" applyFont="1" applyAlignment="1">
      <alignment/>
    </xf>
    <xf numFmtId="0" fontId="18" fillId="0" borderId="0" xfId="0" applyFont="1" applyAlignment="1">
      <alignment/>
    </xf>
    <xf numFmtId="0" fontId="3" fillId="0" borderId="0" xfId="53" applyAlignment="1" applyProtection="1">
      <alignment/>
      <protection/>
    </xf>
    <xf numFmtId="0" fontId="8" fillId="0" borderId="0"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xdr:nvSpPr>
        <xdr:cNvPr id="1" name="Text Box 1"/>
        <xdr:cNvSpPr txBox="1">
          <a:spLocks noChangeArrowheads="1"/>
        </xdr:cNvSpPr>
      </xdr:nvSpPr>
      <xdr:spPr>
        <a:xfrm>
          <a:off x="30384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42</xdr:row>
      <xdr:rowOff>142875</xdr:rowOff>
    </xdr:from>
    <xdr:to>
      <xdr:col>1</xdr:col>
      <xdr:colOff>457200</xdr:colOff>
      <xdr:row>44</xdr:row>
      <xdr:rowOff>47625</xdr:rowOff>
    </xdr:to>
    <xdr:sp>
      <xdr:nvSpPr>
        <xdr:cNvPr id="2" name="Text Box 2"/>
        <xdr:cNvSpPr txBox="1">
          <a:spLocks noChangeArrowheads="1"/>
        </xdr:cNvSpPr>
      </xdr:nvSpPr>
      <xdr:spPr>
        <a:xfrm>
          <a:off x="2381250" y="7258050"/>
          <a:ext cx="1047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43</xdr:row>
      <xdr:rowOff>152400</xdr:rowOff>
    </xdr:from>
    <xdr:to>
      <xdr:col>7</xdr:col>
      <xdr:colOff>981075</xdr:colOff>
      <xdr:row>47</xdr:row>
      <xdr:rowOff>114300</xdr:rowOff>
    </xdr:to>
    <xdr:sp fLocksText="0">
      <xdr:nvSpPr>
        <xdr:cNvPr id="3" name="Text Box 3"/>
        <xdr:cNvSpPr txBox="1">
          <a:spLocks noChangeArrowheads="1"/>
        </xdr:cNvSpPr>
      </xdr:nvSpPr>
      <xdr:spPr>
        <a:xfrm>
          <a:off x="76200" y="7448550"/>
          <a:ext cx="6057900" cy="590550"/>
        </a:xfrm>
        <a:prstGeom prst="rect">
          <a:avLst/>
        </a:prstGeom>
        <a:solidFill>
          <a:srgbClr val="FFFFFF"/>
        </a:solidFill>
        <a:ln w="9525" cmpd="sng">
          <a:noFill/>
        </a:ln>
      </xdr:spPr>
      <xdr:txBody>
        <a:bodyPr vertOverflow="clip" wrap="square" lIns="20160" tIns="20160" rIns="20160" bIns="20160"/>
        <a:p>
          <a:pPr algn="r">
            <a:defRPr/>
          </a:pPr>
          <a:r>
            <a:rPr lang="en-US" cap="none" sz="1100" b="0" i="0" u="none" baseline="0">
              <a:solidFill>
                <a:srgbClr val="000000"/>
              </a:solidFill>
              <a:latin typeface="Arial"/>
              <a:ea typeface="Arial"/>
              <a:cs typeface="Arial"/>
            </a:rPr>
            <a:t>(The Condensed Consolidated Income Statements should be read in conjunction with the Annual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Report for the year ended 31st December, 2009)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xdr:nvSpPr>
        <xdr:cNvPr id="4" name="Text Box 1"/>
        <xdr:cNvSpPr txBox="1">
          <a:spLocks noChangeArrowheads="1"/>
        </xdr:cNvSpPr>
      </xdr:nvSpPr>
      <xdr:spPr>
        <a:xfrm>
          <a:off x="3038475" y="62865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55</xdr:row>
      <xdr:rowOff>9525</xdr:rowOff>
    </xdr:from>
    <xdr:to>
      <xdr:col>3</xdr:col>
      <xdr:colOff>447675</xdr:colOff>
      <xdr:row>55</xdr:row>
      <xdr:rowOff>142875</xdr:rowOff>
    </xdr:to>
    <xdr:sp>
      <xdr:nvSpPr>
        <xdr:cNvPr id="1" name="Text Box 1"/>
        <xdr:cNvSpPr txBox="1">
          <a:spLocks noChangeArrowheads="1"/>
        </xdr:cNvSpPr>
      </xdr:nvSpPr>
      <xdr:spPr>
        <a:xfrm>
          <a:off x="3619500" y="8648700"/>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54</xdr:row>
      <xdr:rowOff>47625</xdr:rowOff>
    </xdr:from>
    <xdr:to>
      <xdr:col>7</xdr:col>
      <xdr:colOff>28575</xdr:colOff>
      <xdr:row>56</xdr:row>
      <xdr:rowOff>142875</xdr:rowOff>
    </xdr:to>
    <xdr:sp fLocksText="0">
      <xdr:nvSpPr>
        <xdr:cNvPr id="2" name="Text Box 2"/>
        <xdr:cNvSpPr txBox="1">
          <a:spLocks noChangeArrowheads="1"/>
        </xdr:cNvSpPr>
      </xdr:nvSpPr>
      <xdr:spPr>
        <a:xfrm>
          <a:off x="190500" y="8515350"/>
          <a:ext cx="50006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Balance Sheets should be read in conjunction with the Annual Financial Report for the year ended 31st December, 2009)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55530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76200</xdr:colOff>
      <xdr:row>55</xdr:row>
      <xdr:rowOff>57150</xdr:rowOff>
    </xdr:to>
    <xdr:sp>
      <xdr:nvSpPr>
        <xdr:cNvPr id="1" name="Text Box 1"/>
        <xdr:cNvSpPr txBox="1">
          <a:spLocks noChangeArrowheads="1"/>
        </xdr:cNvSpPr>
      </xdr:nvSpPr>
      <xdr:spPr>
        <a:xfrm>
          <a:off x="3495675" y="8982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54</xdr:row>
      <xdr:rowOff>28575</xdr:rowOff>
    </xdr:from>
    <xdr:to>
      <xdr:col>5</xdr:col>
      <xdr:colOff>57150</xdr:colOff>
      <xdr:row>56</xdr:row>
      <xdr:rowOff>95250</xdr:rowOff>
    </xdr:to>
    <xdr:sp fLocksText="0">
      <xdr:nvSpPr>
        <xdr:cNvPr id="2" name="Text Box 2"/>
        <xdr:cNvSpPr txBox="1">
          <a:spLocks noChangeArrowheads="1"/>
        </xdr:cNvSpPr>
      </xdr:nvSpPr>
      <xdr:spPr>
        <a:xfrm>
          <a:off x="47625" y="9010650"/>
          <a:ext cx="5543550"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Cash Flow Statements should be read in conjunction with the Annual 
</a:t>
          </a:r>
          <a:r>
            <a:rPr lang="en-US" cap="none" sz="1000" b="0" i="0" u="none" baseline="0">
              <a:solidFill>
                <a:srgbClr val="000000"/>
              </a:solidFill>
              <a:latin typeface="Times New Roman"/>
              <a:ea typeface="Times New Roman"/>
              <a:cs typeface="Times New Roman"/>
            </a:rPr>
            <a:t>   Financial Report for the year ended 31st December, 2009)
</a:t>
          </a:r>
        </a:p>
      </xdr:txBody>
    </xdr:sp>
    <xdr:clientData/>
  </xdr:twoCellAnchor>
  <xdr:twoCellAnchor>
    <xdr:from>
      <xdr:col>2</xdr:col>
      <xdr:colOff>0</xdr:colOff>
      <xdr:row>58</xdr:row>
      <xdr:rowOff>0</xdr:rowOff>
    </xdr:from>
    <xdr:to>
      <xdr:col>2</xdr:col>
      <xdr:colOff>76200</xdr:colOff>
      <xdr:row>59</xdr:row>
      <xdr:rowOff>57150</xdr:rowOff>
    </xdr:to>
    <xdr:sp>
      <xdr:nvSpPr>
        <xdr:cNvPr id="3" name="Text Box 3"/>
        <xdr:cNvSpPr txBox="1">
          <a:spLocks noChangeArrowheads="1"/>
        </xdr:cNvSpPr>
      </xdr:nvSpPr>
      <xdr:spPr>
        <a:xfrm>
          <a:off x="3495675" y="959167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8</xdr:col>
      <xdr:colOff>0</xdr:colOff>
      <xdr:row>0</xdr:row>
      <xdr:rowOff>0</xdr:rowOff>
    </xdr:to>
    <xdr:sp>
      <xdr:nvSpPr>
        <xdr:cNvPr id="1" name="Rectangle 28"/>
        <xdr:cNvSpPr>
          <a:spLocks/>
        </xdr:cNvSpPr>
      </xdr:nvSpPr>
      <xdr:spPr>
        <a:xfrm>
          <a:off x="114300" y="0"/>
          <a:ext cx="6953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RM 7.059 million for the immediate preceding quarter as compared to RM 6.260 million. This is attributed to the stringent immigration rules which led to acute manpower shortage thus caused drop in output /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current quarter loss before tax of RM 0.131 million showed an decrease as compared to profit before tax of RM 0.118 million for the immediate preceding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0</xdr:row>
      <xdr:rowOff>0</xdr:rowOff>
    </xdr:from>
    <xdr:to>
      <xdr:col>8</xdr:col>
      <xdr:colOff>0</xdr:colOff>
      <xdr:row>0</xdr:row>
      <xdr:rowOff>0</xdr:rowOff>
    </xdr:to>
    <xdr:sp>
      <xdr:nvSpPr>
        <xdr:cNvPr id="2" name="Rectangle 28"/>
        <xdr:cNvSpPr>
          <a:spLocks/>
        </xdr:cNvSpPr>
      </xdr:nvSpPr>
      <xdr:spPr>
        <a:xfrm>
          <a:off x="114300" y="0"/>
          <a:ext cx="6953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RM 6.260 million for the immediate preceding quarter as compared to RM 5.656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decreased in turover was due to the currency rate drop.</a:t>
          </a:r>
        </a:p>
      </xdr:txBody>
    </xdr:sp>
    <xdr:clientData/>
  </xdr:twoCellAnchor>
  <xdr:twoCellAnchor>
    <xdr:from>
      <xdr:col>0</xdr:col>
      <xdr:colOff>114300</xdr:colOff>
      <xdr:row>0</xdr:row>
      <xdr:rowOff>0</xdr:rowOff>
    </xdr:from>
    <xdr:to>
      <xdr:col>8</xdr:col>
      <xdr:colOff>0</xdr:colOff>
      <xdr:row>0</xdr:row>
      <xdr:rowOff>0</xdr:rowOff>
    </xdr:to>
    <xdr:sp>
      <xdr:nvSpPr>
        <xdr:cNvPr id="3" name="Rectangle 28"/>
        <xdr:cNvSpPr>
          <a:spLocks/>
        </xdr:cNvSpPr>
      </xdr:nvSpPr>
      <xdr:spPr>
        <a:xfrm>
          <a:off x="114300" y="0"/>
          <a:ext cx="6953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RM 6.260 million for the immediate preceding quarter as compared to RM 5.656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decreased in turover was due to the currency rate drop.</a:t>
          </a:r>
        </a:p>
      </xdr:txBody>
    </xdr:sp>
    <xdr:clientData/>
  </xdr:twoCellAnchor>
  <xdr:twoCellAnchor>
    <xdr:from>
      <xdr:col>0</xdr:col>
      <xdr:colOff>114300</xdr:colOff>
      <xdr:row>0</xdr:row>
      <xdr:rowOff>0</xdr:rowOff>
    </xdr:from>
    <xdr:to>
      <xdr:col>5</xdr:col>
      <xdr:colOff>561975</xdr:colOff>
      <xdr:row>0</xdr:row>
      <xdr:rowOff>0</xdr:rowOff>
    </xdr:to>
    <xdr:sp>
      <xdr:nvSpPr>
        <xdr:cNvPr id="4" name="Rectangle 28"/>
        <xdr:cNvSpPr>
          <a:spLocks/>
        </xdr:cNvSpPr>
      </xdr:nvSpPr>
      <xdr:spPr>
        <a:xfrm>
          <a:off x="114300" y="0"/>
          <a:ext cx="5229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RM 6.260 million for the immediate preceding quarter as compared to RM 5.656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decreased in turover was due to the currency rate drop.</a:t>
          </a:r>
        </a:p>
      </xdr:txBody>
    </xdr:sp>
    <xdr:clientData/>
  </xdr:twoCellAnchor>
  <xdr:twoCellAnchor>
    <xdr:from>
      <xdr:col>0</xdr:col>
      <xdr:colOff>66675</xdr:colOff>
      <xdr:row>5</xdr:row>
      <xdr:rowOff>9525</xdr:rowOff>
    </xdr:from>
    <xdr:to>
      <xdr:col>4</xdr:col>
      <xdr:colOff>504825</xdr:colOff>
      <xdr:row>6</xdr:row>
      <xdr:rowOff>9525</xdr:rowOff>
    </xdr:to>
    <xdr:sp>
      <xdr:nvSpPr>
        <xdr:cNvPr id="5" name="Rectangle 1"/>
        <xdr:cNvSpPr>
          <a:spLocks/>
        </xdr:cNvSpPr>
      </xdr:nvSpPr>
      <xdr:spPr>
        <a:xfrm>
          <a:off x="66675" y="847725"/>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6" name="Rectangle 2"/>
        <xdr:cNvSpPr>
          <a:spLocks/>
        </xdr:cNvSpPr>
      </xdr:nvSpPr>
      <xdr:spPr>
        <a:xfrm>
          <a:off x="133350" y="1152525"/>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a:t>
          </a:r>
        </a:p>
      </xdr:txBody>
    </xdr:sp>
    <xdr:clientData/>
  </xdr:twoCellAnchor>
  <xdr:twoCellAnchor>
    <xdr:from>
      <xdr:col>0</xdr:col>
      <xdr:colOff>85725</xdr:colOff>
      <xdr:row>58</xdr:row>
      <xdr:rowOff>142875</xdr:rowOff>
    </xdr:from>
    <xdr:to>
      <xdr:col>3</xdr:col>
      <xdr:colOff>104775</xdr:colOff>
      <xdr:row>59</xdr:row>
      <xdr:rowOff>133350</xdr:rowOff>
    </xdr:to>
    <xdr:sp>
      <xdr:nvSpPr>
        <xdr:cNvPr id="7" name="Rectangle 3"/>
        <xdr:cNvSpPr>
          <a:spLocks/>
        </xdr:cNvSpPr>
      </xdr:nvSpPr>
      <xdr:spPr>
        <a:xfrm>
          <a:off x="85725" y="956310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62</xdr:row>
      <xdr:rowOff>76200</xdr:rowOff>
    </xdr:from>
    <xdr:to>
      <xdr:col>5</xdr:col>
      <xdr:colOff>57150</xdr:colOff>
      <xdr:row>63</xdr:row>
      <xdr:rowOff>114300</xdr:rowOff>
    </xdr:to>
    <xdr:sp>
      <xdr:nvSpPr>
        <xdr:cNvPr id="8" name="Rectangle 5"/>
        <xdr:cNvSpPr>
          <a:spLocks/>
        </xdr:cNvSpPr>
      </xdr:nvSpPr>
      <xdr:spPr>
        <a:xfrm>
          <a:off x="66675" y="1028700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64</xdr:row>
      <xdr:rowOff>19050</xdr:rowOff>
    </xdr:from>
    <xdr:to>
      <xdr:col>6</xdr:col>
      <xdr:colOff>361950</xdr:colOff>
      <xdr:row>65</xdr:row>
      <xdr:rowOff>76200</xdr:rowOff>
    </xdr:to>
    <xdr:sp>
      <xdr:nvSpPr>
        <xdr:cNvPr id="9" name="Rectangle 6"/>
        <xdr:cNvSpPr>
          <a:spLocks/>
        </xdr:cNvSpPr>
      </xdr:nvSpPr>
      <xdr:spPr>
        <a:xfrm>
          <a:off x="95250" y="1055370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66</xdr:row>
      <xdr:rowOff>76200</xdr:rowOff>
    </xdr:from>
    <xdr:to>
      <xdr:col>5</xdr:col>
      <xdr:colOff>419100</xdr:colOff>
      <xdr:row>67</xdr:row>
      <xdr:rowOff>123825</xdr:rowOff>
    </xdr:to>
    <xdr:sp>
      <xdr:nvSpPr>
        <xdr:cNvPr id="10" name="Rectangle 7"/>
        <xdr:cNvSpPr>
          <a:spLocks/>
        </xdr:cNvSpPr>
      </xdr:nvSpPr>
      <xdr:spPr>
        <a:xfrm>
          <a:off x="66675" y="1102042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85725</xdr:colOff>
      <xdr:row>68</xdr:row>
      <xdr:rowOff>57150</xdr:rowOff>
    </xdr:from>
    <xdr:to>
      <xdr:col>6</xdr:col>
      <xdr:colOff>85725</xdr:colOff>
      <xdr:row>69</xdr:row>
      <xdr:rowOff>76200</xdr:rowOff>
    </xdr:to>
    <xdr:sp>
      <xdr:nvSpPr>
        <xdr:cNvPr id="11" name="Rectangle 8"/>
        <xdr:cNvSpPr>
          <a:spLocks/>
        </xdr:cNvSpPr>
      </xdr:nvSpPr>
      <xdr:spPr>
        <a:xfrm>
          <a:off x="85725" y="11420475"/>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70</xdr:row>
      <xdr:rowOff>28575</xdr:rowOff>
    </xdr:from>
    <xdr:to>
      <xdr:col>5</xdr:col>
      <xdr:colOff>200025</xdr:colOff>
      <xdr:row>71</xdr:row>
      <xdr:rowOff>133350</xdr:rowOff>
    </xdr:to>
    <xdr:sp>
      <xdr:nvSpPr>
        <xdr:cNvPr id="12" name="Rectangle 9"/>
        <xdr:cNvSpPr>
          <a:spLocks/>
        </xdr:cNvSpPr>
      </xdr:nvSpPr>
      <xdr:spPr>
        <a:xfrm>
          <a:off x="95250" y="1185862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71</xdr:row>
      <xdr:rowOff>142875</xdr:rowOff>
    </xdr:from>
    <xdr:to>
      <xdr:col>5</xdr:col>
      <xdr:colOff>542925</xdr:colOff>
      <xdr:row>73</xdr:row>
      <xdr:rowOff>95250</xdr:rowOff>
    </xdr:to>
    <xdr:sp>
      <xdr:nvSpPr>
        <xdr:cNvPr id="13" name="Rectangle 10"/>
        <xdr:cNvSpPr>
          <a:spLocks/>
        </xdr:cNvSpPr>
      </xdr:nvSpPr>
      <xdr:spPr>
        <a:xfrm>
          <a:off x="123825" y="1213485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year.</a:t>
          </a:r>
        </a:p>
      </xdr:txBody>
    </xdr:sp>
    <xdr:clientData/>
  </xdr:twoCellAnchor>
  <xdr:twoCellAnchor>
    <xdr:from>
      <xdr:col>0</xdr:col>
      <xdr:colOff>76200</xdr:colOff>
      <xdr:row>74</xdr:row>
      <xdr:rowOff>152400</xdr:rowOff>
    </xdr:from>
    <xdr:to>
      <xdr:col>4</xdr:col>
      <xdr:colOff>57150</xdr:colOff>
      <xdr:row>76</xdr:row>
      <xdr:rowOff>76200</xdr:rowOff>
    </xdr:to>
    <xdr:sp>
      <xdr:nvSpPr>
        <xdr:cNvPr id="14" name="Rectangle 11"/>
        <xdr:cNvSpPr>
          <a:spLocks/>
        </xdr:cNvSpPr>
      </xdr:nvSpPr>
      <xdr:spPr>
        <a:xfrm>
          <a:off x="76200" y="12630150"/>
          <a:ext cx="379095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76</xdr:row>
      <xdr:rowOff>114300</xdr:rowOff>
    </xdr:from>
    <xdr:to>
      <xdr:col>6</xdr:col>
      <xdr:colOff>533400</xdr:colOff>
      <xdr:row>78</xdr:row>
      <xdr:rowOff>142875</xdr:rowOff>
    </xdr:to>
    <xdr:sp>
      <xdr:nvSpPr>
        <xdr:cNvPr id="15" name="Rectangle 12"/>
        <xdr:cNvSpPr>
          <a:spLocks/>
        </xdr:cNvSpPr>
      </xdr:nvSpPr>
      <xdr:spPr>
        <a:xfrm>
          <a:off x="161925" y="129159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30th June, 2010. </a:t>
          </a:r>
        </a:p>
      </xdr:txBody>
    </xdr:sp>
    <xdr:clientData/>
  </xdr:twoCellAnchor>
  <xdr:twoCellAnchor>
    <xdr:from>
      <xdr:col>0</xdr:col>
      <xdr:colOff>76200</xdr:colOff>
      <xdr:row>79</xdr:row>
      <xdr:rowOff>104775</xdr:rowOff>
    </xdr:from>
    <xdr:to>
      <xdr:col>4</xdr:col>
      <xdr:colOff>314325</xdr:colOff>
      <xdr:row>81</xdr:row>
      <xdr:rowOff>47625</xdr:rowOff>
    </xdr:to>
    <xdr:sp>
      <xdr:nvSpPr>
        <xdr:cNvPr id="16" name="Rectangle 13"/>
        <xdr:cNvSpPr>
          <a:spLocks/>
        </xdr:cNvSpPr>
      </xdr:nvSpPr>
      <xdr:spPr>
        <a:xfrm>
          <a:off x="76200" y="13525500"/>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82</xdr:row>
      <xdr:rowOff>0</xdr:rowOff>
    </xdr:from>
    <xdr:to>
      <xdr:col>5</xdr:col>
      <xdr:colOff>38100</xdr:colOff>
      <xdr:row>83</xdr:row>
      <xdr:rowOff>66675</xdr:rowOff>
    </xdr:to>
    <xdr:sp>
      <xdr:nvSpPr>
        <xdr:cNvPr id="17" name="Rectangle 14"/>
        <xdr:cNvSpPr>
          <a:spLocks/>
        </xdr:cNvSpPr>
      </xdr:nvSpPr>
      <xdr:spPr>
        <a:xfrm>
          <a:off x="219075" y="13811250"/>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85</xdr:row>
      <xdr:rowOff>47625</xdr:rowOff>
    </xdr:from>
    <xdr:to>
      <xdr:col>4</xdr:col>
      <xdr:colOff>409575</xdr:colOff>
      <xdr:row>87</xdr:row>
      <xdr:rowOff>19050</xdr:rowOff>
    </xdr:to>
    <xdr:sp>
      <xdr:nvSpPr>
        <xdr:cNvPr id="18" name="Rectangle 15"/>
        <xdr:cNvSpPr>
          <a:spLocks/>
        </xdr:cNvSpPr>
      </xdr:nvSpPr>
      <xdr:spPr>
        <a:xfrm>
          <a:off x="95250" y="14344650"/>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86</xdr:row>
      <xdr:rowOff>104775</xdr:rowOff>
    </xdr:from>
    <xdr:to>
      <xdr:col>6</xdr:col>
      <xdr:colOff>581025</xdr:colOff>
      <xdr:row>92</xdr:row>
      <xdr:rowOff>66675</xdr:rowOff>
    </xdr:to>
    <xdr:sp>
      <xdr:nvSpPr>
        <xdr:cNvPr id="19" name="Rectangle 16"/>
        <xdr:cNvSpPr>
          <a:spLocks/>
        </xdr:cNvSpPr>
      </xdr:nvSpPr>
      <xdr:spPr>
        <a:xfrm>
          <a:off x="161925" y="14563725"/>
          <a:ext cx="6267450" cy="933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operates principally in the manufacturing and distribution of furniture and related products. Accordingly, information by industry segment on the Group operations is not presented.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operates predominantly in Malaysia and accordingly, information by geographical location on the Group operations is also not presented.
</a:t>
          </a:r>
        </a:p>
      </xdr:txBody>
    </xdr:sp>
    <xdr:clientData/>
  </xdr:twoCellAnchor>
  <xdr:twoCellAnchor>
    <xdr:from>
      <xdr:col>0</xdr:col>
      <xdr:colOff>66675</xdr:colOff>
      <xdr:row>93</xdr:row>
      <xdr:rowOff>76200</xdr:rowOff>
    </xdr:from>
    <xdr:to>
      <xdr:col>4</xdr:col>
      <xdr:colOff>600075</xdr:colOff>
      <xdr:row>95</xdr:row>
      <xdr:rowOff>104775</xdr:rowOff>
    </xdr:to>
    <xdr:sp>
      <xdr:nvSpPr>
        <xdr:cNvPr id="20" name="Rectangle 17"/>
        <xdr:cNvSpPr>
          <a:spLocks/>
        </xdr:cNvSpPr>
      </xdr:nvSpPr>
      <xdr:spPr>
        <a:xfrm>
          <a:off x="66675" y="156686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95</xdr:row>
      <xdr:rowOff>104775</xdr:rowOff>
    </xdr:from>
    <xdr:to>
      <xdr:col>6</xdr:col>
      <xdr:colOff>561975</xdr:colOff>
      <xdr:row>98</xdr:row>
      <xdr:rowOff>9525</xdr:rowOff>
    </xdr:to>
    <xdr:sp>
      <xdr:nvSpPr>
        <xdr:cNvPr id="21" name="Rectangle 18"/>
        <xdr:cNvSpPr>
          <a:spLocks/>
        </xdr:cNvSpPr>
      </xdr:nvSpPr>
      <xdr:spPr>
        <a:xfrm>
          <a:off x="76200" y="160210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30th June, 2010.</a:t>
          </a:r>
        </a:p>
      </xdr:txBody>
    </xdr:sp>
    <xdr:clientData/>
  </xdr:twoCellAnchor>
  <xdr:twoCellAnchor>
    <xdr:from>
      <xdr:col>0</xdr:col>
      <xdr:colOff>114300</xdr:colOff>
      <xdr:row>99</xdr:row>
      <xdr:rowOff>47625</xdr:rowOff>
    </xdr:from>
    <xdr:to>
      <xdr:col>5</xdr:col>
      <xdr:colOff>276225</xdr:colOff>
      <xdr:row>100</xdr:row>
      <xdr:rowOff>85725</xdr:rowOff>
    </xdr:to>
    <xdr:sp>
      <xdr:nvSpPr>
        <xdr:cNvPr id="22" name="Rectangle 19"/>
        <xdr:cNvSpPr>
          <a:spLocks/>
        </xdr:cNvSpPr>
      </xdr:nvSpPr>
      <xdr:spPr>
        <a:xfrm>
          <a:off x="114300" y="166116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123825</xdr:colOff>
      <xdr:row>101</xdr:row>
      <xdr:rowOff>19050</xdr:rowOff>
    </xdr:from>
    <xdr:to>
      <xdr:col>6</xdr:col>
      <xdr:colOff>66675</xdr:colOff>
      <xdr:row>103</xdr:row>
      <xdr:rowOff>123825</xdr:rowOff>
    </xdr:to>
    <xdr:sp>
      <xdr:nvSpPr>
        <xdr:cNvPr id="23" name="Rectangle 20"/>
        <xdr:cNvSpPr>
          <a:spLocks/>
        </xdr:cNvSpPr>
      </xdr:nvSpPr>
      <xdr:spPr>
        <a:xfrm>
          <a:off x="123825" y="16906875"/>
          <a:ext cx="5791200"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30th June, 2010 at the date of this quarterly report.</a:t>
          </a:r>
        </a:p>
      </xdr:txBody>
    </xdr:sp>
    <xdr:clientData/>
  </xdr:twoCellAnchor>
  <xdr:twoCellAnchor>
    <xdr:from>
      <xdr:col>0</xdr:col>
      <xdr:colOff>95250</xdr:colOff>
      <xdr:row>104</xdr:row>
      <xdr:rowOff>76200</xdr:rowOff>
    </xdr:from>
    <xdr:to>
      <xdr:col>5</xdr:col>
      <xdr:colOff>228600</xdr:colOff>
      <xdr:row>105</xdr:row>
      <xdr:rowOff>152400</xdr:rowOff>
    </xdr:to>
    <xdr:sp>
      <xdr:nvSpPr>
        <xdr:cNvPr id="24" name="Rectangle 21"/>
        <xdr:cNvSpPr>
          <a:spLocks/>
        </xdr:cNvSpPr>
      </xdr:nvSpPr>
      <xdr:spPr>
        <a:xfrm>
          <a:off x="95250" y="1744980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106</xdr:row>
      <xdr:rowOff>28575</xdr:rowOff>
    </xdr:from>
    <xdr:to>
      <xdr:col>6</xdr:col>
      <xdr:colOff>571500</xdr:colOff>
      <xdr:row>108</xdr:row>
      <xdr:rowOff>76200</xdr:rowOff>
    </xdr:to>
    <xdr:sp>
      <xdr:nvSpPr>
        <xdr:cNvPr id="25" name="Rectangle 22"/>
        <xdr:cNvSpPr>
          <a:spLocks/>
        </xdr:cNvSpPr>
      </xdr:nvSpPr>
      <xdr:spPr>
        <a:xfrm>
          <a:off x="133350" y="1772602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30th June, 2010.</a:t>
          </a:r>
        </a:p>
      </xdr:txBody>
    </xdr:sp>
    <xdr:clientData/>
  </xdr:twoCellAnchor>
  <xdr:twoCellAnchor>
    <xdr:from>
      <xdr:col>0</xdr:col>
      <xdr:colOff>123825</xdr:colOff>
      <xdr:row>109</xdr:row>
      <xdr:rowOff>114300</xdr:rowOff>
    </xdr:from>
    <xdr:to>
      <xdr:col>5</xdr:col>
      <xdr:colOff>276225</xdr:colOff>
      <xdr:row>111</xdr:row>
      <xdr:rowOff>47625</xdr:rowOff>
    </xdr:to>
    <xdr:sp>
      <xdr:nvSpPr>
        <xdr:cNvPr id="26" name="Rectangle 23"/>
        <xdr:cNvSpPr>
          <a:spLocks/>
        </xdr:cNvSpPr>
      </xdr:nvSpPr>
      <xdr:spPr>
        <a:xfrm>
          <a:off x="123825" y="1829752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111</xdr:row>
      <xdr:rowOff>76200</xdr:rowOff>
    </xdr:from>
    <xdr:to>
      <xdr:col>6</xdr:col>
      <xdr:colOff>533400</xdr:colOff>
      <xdr:row>138</xdr:row>
      <xdr:rowOff>85725</xdr:rowOff>
    </xdr:to>
    <xdr:sp>
      <xdr:nvSpPr>
        <xdr:cNvPr id="27" name="Rectangle 24"/>
        <xdr:cNvSpPr>
          <a:spLocks/>
        </xdr:cNvSpPr>
      </xdr:nvSpPr>
      <xdr:spPr>
        <a:xfrm>
          <a:off x="161925" y="18583275"/>
          <a:ext cx="6219825" cy="4419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Further to the announcements made on 7 April 2009 and 8 April 2009, the Board of Directors of Len Cheong Holding Berhad ("the Company") wishes to announce that its wholly owned subsidiary, Len Cheong Furniture Sdn. Bhd. ("LCF") had on 12 February 2010 received two letters both dated 10 February 2010 from the solicitors, Messrs. Chee Siah Le Kee &amp; Partners informing that the Labour Court had on 8 February 2010 made a decision against LCF and had awarded RM588,964.98 as compensation to Amirtham A/P Kollanda Veloo and 52 others ("AKV and 52 others") (under Negeri Sembilan Labour Court Case No. KBR1050120090139) and RM26,416.19 as compensation to Mak Fook Man and Kok Yit Long ("MFM and KYL") (under Negeri Sembilan Labour Court Case No. KBR1050120090140) to be paid within 14 days from the date of award with 8% per annum as penalty for late payment commencing from the 31st day of award.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LCF through its solicitors, Messrs. Chee Siah Le Kee &amp; Partners, appealed to the High Court (Çourt") against the decision of the Labour Officer as the Board of Directors of LCF is of the view that the transfer of AKV and 52 others, though from Nilai to Melaka but with accomodation and subsidy of petrol for travelling provided, is within the power of LCF as an employer under the Employment Act 1955. Further to that</a:t>
          </a:r>
          <a:r>
            <a:rPr lang="en-US" cap="none" sz="1000" b="0" i="0" u="none" baseline="0">
              <a:solidFill>
                <a:srgbClr val="FF0000"/>
              </a:solidFill>
              <a:latin typeface="Arial"/>
              <a:ea typeface="Arial"/>
              <a:cs typeface="Arial"/>
            </a:rPr>
            <a:t>,</a:t>
          </a:r>
          <a:r>
            <a:rPr lang="en-US" cap="none" sz="1000" b="0" i="0" u="none" baseline="0">
              <a:solidFill>
                <a:srgbClr val="000000"/>
              </a:solidFill>
              <a:latin typeface="Arial"/>
              <a:ea typeface="Arial"/>
              <a:cs typeface="Arial"/>
            </a:rPr>
            <a:t> MFM and KYL, being a manager and a supervisor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are not entitled to claim in the Labour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learned Judge had allowed LCF </a:t>
          </a:r>
          <a:r>
            <a:rPr lang="en-US" cap="none" sz="1000" b="0" i="0" u="none" baseline="0">
              <a:solidFill>
                <a:srgbClr val="000000"/>
              </a:solidFill>
              <a:latin typeface="Arial"/>
              <a:ea typeface="Arial"/>
              <a:cs typeface="Arial"/>
            </a:rPr>
            <a:t>applied for stay </a:t>
          </a:r>
          <a:r>
            <a:rPr lang="en-US" cap="none" sz="1000" b="0" i="0" u="none" baseline="0">
              <a:solidFill>
                <a:srgbClr val="000000"/>
              </a:solidFill>
              <a:latin typeface="Arial"/>
              <a:ea typeface="Arial"/>
              <a:cs typeface="Arial"/>
            </a:rPr>
            <a:t>of Labour Court order dated 8 February 2010 pending disposal of LCF appeal to the High Court. Further, the Judge had fixed the </a:t>
          </a:r>
          <a:r>
            <a:rPr lang="en-US" cap="none" sz="1000" b="0" i="0" u="none" baseline="0">
              <a:solidFill>
                <a:srgbClr val="000000"/>
              </a:solidFill>
              <a:latin typeface="Arial"/>
              <a:ea typeface="Arial"/>
              <a:cs typeface="Arial"/>
            </a:rPr>
            <a:t>case management in respect of the appeal on the 3 September 2010 and had directed parties to written submissions.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Messrs. Chee Siah Le Kee &amp; Partners had also</a:t>
          </a:r>
          <a:r>
            <a:rPr lang="en-US" cap="none" sz="1000" b="0" i="0" u="none" baseline="0">
              <a:solidFill>
                <a:srgbClr val="FF0000"/>
              </a:solidFill>
              <a:latin typeface="Arial"/>
              <a:ea typeface="Arial"/>
              <a:cs typeface="Arial"/>
            </a:rPr>
            <a:t>,</a:t>
          </a:r>
          <a:r>
            <a:rPr lang="en-US" cap="none" sz="1000" b="0" i="0" u="none" baseline="0">
              <a:solidFill>
                <a:srgbClr val="000000"/>
              </a:solidFill>
              <a:latin typeface="Arial"/>
              <a:ea typeface="Arial"/>
              <a:cs typeface="Arial"/>
            </a:rPr>
            <a:t> on behalf of LCF</a:t>
          </a:r>
          <a:r>
            <a:rPr lang="en-US" cap="none" sz="1000" b="0" i="0" u="none" baseline="0">
              <a:solidFill>
                <a:srgbClr val="FF0000"/>
              </a:solidFill>
              <a:latin typeface="Arial"/>
              <a:ea typeface="Arial"/>
              <a:cs typeface="Arial"/>
            </a:rPr>
            <a:t>,</a:t>
          </a:r>
          <a:r>
            <a:rPr lang="en-US" cap="none" sz="1000" b="0" i="0" u="none" baseline="0">
              <a:solidFill>
                <a:srgbClr val="000000"/>
              </a:solidFill>
              <a:latin typeface="Arial"/>
              <a:ea typeface="Arial"/>
              <a:cs typeface="Arial"/>
            </a:rPr>
            <a:t> submitted a written submissions to the Court and had served a copy of the same on the Respondents' solocitors on 17 August 2010 as directed by the Senior Assistant Register  (SAR). The SAR had fixed the matter for decision/clarification on 7 September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contingent assets of a material nature since the last audited financial statements for the quarter ended 30th June, 2010. </a:t>
          </a:r>
        </a:p>
      </xdr:txBody>
    </xdr:sp>
    <xdr:clientData/>
  </xdr:twoCellAnchor>
  <xdr:twoCellAnchor>
    <xdr:from>
      <xdr:col>0</xdr:col>
      <xdr:colOff>152400</xdr:colOff>
      <xdr:row>138</xdr:row>
      <xdr:rowOff>104775</xdr:rowOff>
    </xdr:from>
    <xdr:to>
      <xdr:col>3</xdr:col>
      <xdr:colOff>0</xdr:colOff>
      <xdr:row>140</xdr:row>
      <xdr:rowOff>47625</xdr:rowOff>
    </xdr:to>
    <xdr:sp>
      <xdr:nvSpPr>
        <xdr:cNvPr id="28" name="Rectangle 25"/>
        <xdr:cNvSpPr>
          <a:spLocks/>
        </xdr:cNvSpPr>
      </xdr:nvSpPr>
      <xdr:spPr>
        <a:xfrm>
          <a:off x="152400" y="23021925"/>
          <a:ext cx="2686050"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140</xdr:row>
      <xdr:rowOff>57150</xdr:rowOff>
    </xdr:from>
    <xdr:to>
      <xdr:col>6</xdr:col>
      <xdr:colOff>581025</xdr:colOff>
      <xdr:row>145</xdr:row>
      <xdr:rowOff>114300</xdr:rowOff>
    </xdr:to>
    <xdr:sp>
      <xdr:nvSpPr>
        <xdr:cNvPr id="29" name="Rectangle 26"/>
        <xdr:cNvSpPr>
          <a:spLocks/>
        </xdr:cNvSpPr>
      </xdr:nvSpPr>
      <xdr:spPr>
        <a:xfrm>
          <a:off x="114300" y="23298150"/>
          <a:ext cx="63150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a:t>
          </a:r>
          <a:r>
            <a:rPr lang="en-US" cap="none" sz="1000" b="0" i="0" u="none" baseline="0">
              <a:solidFill>
                <a:srgbClr val="000000"/>
              </a:solidFill>
              <a:latin typeface="Arial"/>
              <a:ea typeface="Arial"/>
              <a:cs typeface="Arial"/>
            </a:rPr>
            <a:t>registered a profit before tax of RM0.083 million and revenue of RM6.905 million respectively for the current quarter as compared to a profit before tax of RM0.075 million and RM5.770 million in the preceding year corresponding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increased in turover was mainly due the recovery of the global economy.</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147</xdr:row>
      <xdr:rowOff>0</xdr:rowOff>
    </xdr:from>
    <xdr:to>
      <xdr:col>4</xdr:col>
      <xdr:colOff>533400</xdr:colOff>
      <xdr:row>148</xdr:row>
      <xdr:rowOff>66675</xdr:rowOff>
    </xdr:to>
    <xdr:sp>
      <xdr:nvSpPr>
        <xdr:cNvPr id="30" name="Rectangle 27"/>
        <xdr:cNvSpPr>
          <a:spLocks/>
        </xdr:cNvSpPr>
      </xdr:nvSpPr>
      <xdr:spPr>
        <a:xfrm>
          <a:off x="114300" y="24374475"/>
          <a:ext cx="4229100"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148</xdr:row>
      <xdr:rowOff>95250</xdr:rowOff>
    </xdr:from>
    <xdr:to>
      <xdr:col>6</xdr:col>
      <xdr:colOff>542925</xdr:colOff>
      <xdr:row>151</xdr:row>
      <xdr:rowOff>76200</xdr:rowOff>
    </xdr:to>
    <xdr:sp>
      <xdr:nvSpPr>
        <xdr:cNvPr id="31" name="Rectangle 28"/>
        <xdr:cNvSpPr>
          <a:spLocks/>
        </xdr:cNvSpPr>
      </xdr:nvSpPr>
      <xdr:spPr>
        <a:xfrm>
          <a:off x="114300" y="24631650"/>
          <a:ext cx="6276975" cy="466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increase in revenue from RM 5.656 million for the immediate preceding quarter as compared to RM 6.905 million.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153</xdr:row>
      <xdr:rowOff>0</xdr:rowOff>
    </xdr:from>
    <xdr:to>
      <xdr:col>3</xdr:col>
      <xdr:colOff>0</xdr:colOff>
      <xdr:row>154</xdr:row>
      <xdr:rowOff>123825</xdr:rowOff>
    </xdr:to>
    <xdr:sp>
      <xdr:nvSpPr>
        <xdr:cNvPr id="32" name="Rectangle 29"/>
        <xdr:cNvSpPr>
          <a:spLocks/>
        </xdr:cNvSpPr>
      </xdr:nvSpPr>
      <xdr:spPr>
        <a:xfrm>
          <a:off x="152400" y="2534602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155</xdr:row>
      <xdr:rowOff>57150</xdr:rowOff>
    </xdr:from>
    <xdr:to>
      <xdr:col>6</xdr:col>
      <xdr:colOff>581025</xdr:colOff>
      <xdr:row>156</xdr:row>
      <xdr:rowOff>85725</xdr:rowOff>
    </xdr:to>
    <xdr:sp>
      <xdr:nvSpPr>
        <xdr:cNvPr id="33" name="Rectangle 30"/>
        <xdr:cNvSpPr>
          <a:spLocks/>
        </xdr:cNvSpPr>
      </xdr:nvSpPr>
      <xdr:spPr>
        <a:xfrm>
          <a:off x="161925" y="25727025"/>
          <a:ext cx="62674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operate in a challenging environment due to uncertainty in the global economy.</a:t>
          </a:r>
        </a:p>
      </xdr:txBody>
    </xdr:sp>
    <xdr:clientData/>
  </xdr:twoCellAnchor>
  <xdr:twoCellAnchor>
    <xdr:from>
      <xdr:col>0</xdr:col>
      <xdr:colOff>152400</xdr:colOff>
      <xdr:row>157</xdr:row>
      <xdr:rowOff>38100</xdr:rowOff>
    </xdr:from>
    <xdr:to>
      <xdr:col>3</xdr:col>
      <xdr:colOff>542925</xdr:colOff>
      <xdr:row>158</xdr:row>
      <xdr:rowOff>123825</xdr:rowOff>
    </xdr:to>
    <xdr:sp>
      <xdr:nvSpPr>
        <xdr:cNvPr id="34" name="Rectangle 31"/>
        <xdr:cNvSpPr>
          <a:spLocks/>
        </xdr:cNvSpPr>
      </xdr:nvSpPr>
      <xdr:spPr>
        <a:xfrm>
          <a:off x="152400" y="26031825"/>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159</xdr:row>
      <xdr:rowOff>38100</xdr:rowOff>
    </xdr:from>
    <xdr:to>
      <xdr:col>5</xdr:col>
      <xdr:colOff>400050</xdr:colOff>
      <xdr:row>161</xdr:row>
      <xdr:rowOff>76200</xdr:rowOff>
    </xdr:to>
    <xdr:sp>
      <xdr:nvSpPr>
        <xdr:cNvPr id="35" name="Rectangle 32"/>
        <xdr:cNvSpPr>
          <a:spLocks/>
        </xdr:cNvSpPr>
      </xdr:nvSpPr>
      <xdr:spPr>
        <a:xfrm>
          <a:off x="171450" y="26355675"/>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162</xdr:row>
      <xdr:rowOff>19050</xdr:rowOff>
    </xdr:from>
    <xdr:to>
      <xdr:col>2</xdr:col>
      <xdr:colOff>85725</xdr:colOff>
      <xdr:row>163</xdr:row>
      <xdr:rowOff>133350</xdr:rowOff>
    </xdr:to>
    <xdr:sp>
      <xdr:nvSpPr>
        <xdr:cNvPr id="36" name="Rectangle 33"/>
        <xdr:cNvSpPr>
          <a:spLocks/>
        </xdr:cNvSpPr>
      </xdr:nvSpPr>
      <xdr:spPr>
        <a:xfrm>
          <a:off x="190500" y="2682240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164</xdr:row>
      <xdr:rowOff>19050</xdr:rowOff>
    </xdr:from>
    <xdr:to>
      <xdr:col>6</xdr:col>
      <xdr:colOff>266700</xdr:colOff>
      <xdr:row>165</xdr:row>
      <xdr:rowOff>95250</xdr:rowOff>
    </xdr:to>
    <xdr:sp>
      <xdr:nvSpPr>
        <xdr:cNvPr id="37" name="Rectangle 34"/>
        <xdr:cNvSpPr>
          <a:spLocks/>
        </xdr:cNvSpPr>
      </xdr:nvSpPr>
      <xdr:spPr>
        <a:xfrm>
          <a:off x="161925" y="2714625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for the current financial period ended 30th June, 2010</a:t>
          </a:r>
          <a:r>
            <a:rPr lang="en-US" cap="none" sz="1000" b="0" i="0" u="none" baseline="0">
              <a:solidFill>
                <a:srgbClr val="000000"/>
              </a:solidFill>
              <a:latin typeface="Arial"/>
              <a:ea typeface="Arial"/>
              <a:cs typeface="Arial"/>
            </a:rPr>
            <a:t>.</a:t>
          </a:r>
        </a:p>
      </xdr:txBody>
    </xdr:sp>
    <xdr:clientData/>
  </xdr:twoCellAnchor>
  <xdr:twoCellAnchor>
    <xdr:from>
      <xdr:col>0</xdr:col>
      <xdr:colOff>171450</xdr:colOff>
      <xdr:row>166</xdr:row>
      <xdr:rowOff>142875</xdr:rowOff>
    </xdr:from>
    <xdr:to>
      <xdr:col>5</xdr:col>
      <xdr:colOff>161925</xdr:colOff>
      <xdr:row>168</xdr:row>
      <xdr:rowOff>133350</xdr:rowOff>
    </xdr:to>
    <xdr:sp>
      <xdr:nvSpPr>
        <xdr:cNvPr id="38" name="Rectangle 35"/>
        <xdr:cNvSpPr>
          <a:spLocks/>
        </xdr:cNvSpPr>
      </xdr:nvSpPr>
      <xdr:spPr>
        <a:xfrm>
          <a:off x="171450" y="2759392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168</xdr:row>
      <xdr:rowOff>142875</xdr:rowOff>
    </xdr:from>
    <xdr:to>
      <xdr:col>6</xdr:col>
      <xdr:colOff>533400</xdr:colOff>
      <xdr:row>171</xdr:row>
      <xdr:rowOff>66675</xdr:rowOff>
    </xdr:to>
    <xdr:sp>
      <xdr:nvSpPr>
        <xdr:cNvPr id="39" name="Rectangle 36"/>
        <xdr:cNvSpPr>
          <a:spLocks/>
        </xdr:cNvSpPr>
      </xdr:nvSpPr>
      <xdr:spPr>
        <a:xfrm>
          <a:off x="219075" y="27917775"/>
          <a:ext cx="6162675"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30th June, 2010.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172</xdr:row>
      <xdr:rowOff>66675</xdr:rowOff>
    </xdr:from>
    <xdr:to>
      <xdr:col>5</xdr:col>
      <xdr:colOff>285750</xdr:colOff>
      <xdr:row>173</xdr:row>
      <xdr:rowOff>85725</xdr:rowOff>
    </xdr:to>
    <xdr:sp>
      <xdr:nvSpPr>
        <xdr:cNvPr id="40" name="Rectangle 37"/>
        <xdr:cNvSpPr>
          <a:spLocks/>
        </xdr:cNvSpPr>
      </xdr:nvSpPr>
      <xdr:spPr>
        <a:xfrm>
          <a:off x="171450" y="28489275"/>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174</xdr:row>
      <xdr:rowOff>76200</xdr:rowOff>
    </xdr:from>
    <xdr:to>
      <xdr:col>6</xdr:col>
      <xdr:colOff>552450</xdr:colOff>
      <xdr:row>176</xdr:row>
      <xdr:rowOff>85725</xdr:rowOff>
    </xdr:to>
    <xdr:sp>
      <xdr:nvSpPr>
        <xdr:cNvPr id="41" name="Rectangle 38"/>
        <xdr:cNvSpPr>
          <a:spLocks/>
        </xdr:cNvSpPr>
      </xdr:nvSpPr>
      <xdr:spPr>
        <a:xfrm>
          <a:off x="190500" y="28822650"/>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30th June, 2010.</a:t>
          </a:r>
        </a:p>
      </xdr:txBody>
    </xdr:sp>
    <xdr:clientData/>
  </xdr:twoCellAnchor>
  <xdr:twoCellAnchor>
    <xdr:from>
      <xdr:col>0</xdr:col>
      <xdr:colOff>190500</xdr:colOff>
      <xdr:row>178</xdr:row>
      <xdr:rowOff>57150</xdr:rowOff>
    </xdr:from>
    <xdr:to>
      <xdr:col>6</xdr:col>
      <xdr:colOff>85725</xdr:colOff>
      <xdr:row>180</xdr:row>
      <xdr:rowOff>104775</xdr:rowOff>
    </xdr:to>
    <xdr:sp>
      <xdr:nvSpPr>
        <xdr:cNvPr id="42" name="Rectangle 39"/>
        <xdr:cNvSpPr>
          <a:spLocks/>
        </xdr:cNvSpPr>
      </xdr:nvSpPr>
      <xdr:spPr>
        <a:xfrm>
          <a:off x="190500" y="29451300"/>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180</xdr:row>
      <xdr:rowOff>85725</xdr:rowOff>
    </xdr:from>
    <xdr:to>
      <xdr:col>6</xdr:col>
      <xdr:colOff>114300</xdr:colOff>
      <xdr:row>182</xdr:row>
      <xdr:rowOff>152400</xdr:rowOff>
    </xdr:to>
    <xdr:sp>
      <xdr:nvSpPr>
        <xdr:cNvPr id="43" name="Rectangle 40"/>
        <xdr:cNvSpPr>
          <a:spLocks/>
        </xdr:cNvSpPr>
      </xdr:nvSpPr>
      <xdr:spPr>
        <a:xfrm>
          <a:off x="180975" y="29803725"/>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30th June, 2010.</a:t>
          </a:r>
        </a:p>
      </xdr:txBody>
    </xdr:sp>
    <xdr:clientData/>
  </xdr:twoCellAnchor>
  <xdr:twoCellAnchor>
    <xdr:from>
      <xdr:col>0</xdr:col>
      <xdr:colOff>66675</xdr:colOff>
      <xdr:row>17</xdr:row>
      <xdr:rowOff>9525</xdr:rowOff>
    </xdr:from>
    <xdr:to>
      <xdr:col>4</xdr:col>
      <xdr:colOff>504825</xdr:colOff>
      <xdr:row>18</xdr:row>
      <xdr:rowOff>57150</xdr:rowOff>
    </xdr:to>
    <xdr:sp>
      <xdr:nvSpPr>
        <xdr:cNvPr id="44" name="Rectangle 1"/>
        <xdr:cNvSpPr>
          <a:spLocks/>
        </xdr:cNvSpPr>
      </xdr:nvSpPr>
      <xdr:spPr>
        <a:xfrm>
          <a:off x="66675" y="27908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142875</xdr:colOff>
      <xdr:row>19</xdr:row>
      <xdr:rowOff>142875</xdr:rowOff>
    </xdr:from>
    <xdr:to>
      <xdr:col>6</xdr:col>
      <xdr:colOff>590550</xdr:colOff>
      <xdr:row>56</xdr:row>
      <xdr:rowOff>133350</xdr:rowOff>
    </xdr:to>
    <xdr:sp>
      <xdr:nvSpPr>
        <xdr:cNvPr id="45" name="Rectangle 4"/>
        <xdr:cNvSpPr>
          <a:spLocks/>
        </xdr:cNvSpPr>
      </xdr:nvSpPr>
      <xdr:spPr>
        <a:xfrm>
          <a:off x="142875" y="3248025"/>
          <a:ext cx="6296025" cy="5981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2009,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101 Presentation of Financial Statements (As Revised in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139 Financial Instruments :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9 Reassessment of Embedded Derivatives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 Interpretation 10 Interim Financial Reporting and Impairment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Ammendments FRS 1 and FRS 127 First-time Adoption of Financial Reporting Standards and Consolidated and Separate Financial Statements: Cost of an Investment in a Subsidiary, Jointly Controlled Entity or Associate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7 Financial Instruments: Disclosures
</a:t>
          </a:r>
          <a:r>
            <a:rPr lang="en-US" cap="none" sz="1000" b="0" i="0" u="none" baseline="0">
              <a:solidFill>
                <a:srgbClr val="000000"/>
              </a:solidFill>
            </a:rPr>
            <a:t>
</a:t>
          </a:r>
          <a:r>
            <a:rPr lang="en-US" cap="none" sz="1000" b="0" i="0" u="none" baseline="0">
              <a:solidFill>
                <a:srgbClr val="000000"/>
              </a:solidFill>
              <a:latin typeface="Arial"/>
              <a:ea typeface="Arial"/>
              <a:cs typeface="Arial"/>
            </a:rPr>
            <a:t>Amendment to FRS 8, Operating Segments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108, Accounting Policies, Changes in Accounting Estimates or Errors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117, Leases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123, Borrowing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standards, amendments and interpretations do not have any significant impact on the financial statement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standards, amendments and interpretations do not have any significant impact on 
</a:t>
          </a:r>
          <a:r>
            <a:rPr lang="en-US" cap="none" sz="1000" b="0" i="0" u="none" baseline="0">
              <a:solidFill>
                <a:srgbClr val="000000"/>
              </a:solidFill>
              <a:latin typeface="Arial"/>
              <a:ea typeface="Arial"/>
              <a:cs typeface="Arial"/>
            </a:rPr>
            <a:t>  the financial statement of the Group.
</a:t>
          </a:r>
        </a:p>
      </xdr:txBody>
    </xdr:sp>
    <xdr:clientData/>
  </xdr:twoCellAnchor>
  <xdr:twoCellAnchor>
    <xdr:from>
      <xdr:col>0</xdr:col>
      <xdr:colOff>76200</xdr:colOff>
      <xdr:row>60</xdr:row>
      <xdr:rowOff>66675</xdr:rowOff>
    </xdr:from>
    <xdr:to>
      <xdr:col>6</xdr:col>
      <xdr:colOff>171450</xdr:colOff>
      <xdr:row>61</xdr:row>
      <xdr:rowOff>142875</xdr:rowOff>
    </xdr:to>
    <xdr:sp>
      <xdr:nvSpPr>
        <xdr:cNvPr id="46" name="Rectangle 4"/>
        <xdr:cNvSpPr>
          <a:spLocks/>
        </xdr:cNvSpPr>
      </xdr:nvSpPr>
      <xdr:spPr>
        <a:xfrm>
          <a:off x="76200" y="981075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131</xdr:row>
      <xdr:rowOff>0</xdr:rowOff>
    </xdr:from>
    <xdr:to>
      <xdr:col>6</xdr:col>
      <xdr:colOff>76200</xdr:colOff>
      <xdr:row>131</xdr:row>
      <xdr:rowOff>0</xdr:rowOff>
    </xdr:to>
    <xdr:sp>
      <xdr:nvSpPr>
        <xdr:cNvPr id="47" name="Rectangle 26"/>
        <xdr:cNvSpPr>
          <a:spLocks/>
        </xdr:cNvSpPr>
      </xdr:nvSpPr>
      <xdr:spPr>
        <a:xfrm>
          <a:off x="114300" y="21745575"/>
          <a:ext cx="58102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180975</xdr:colOff>
      <xdr:row>186</xdr:row>
      <xdr:rowOff>152400</xdr:rowOff>
    </xdr:from>
    <xdr:to>
      <xdr:col>6</xdr:col>
      <xdr:colOff>47625</xdr:colOff>
      <xdr:row>188</xdr:row>
      <xdr:rowOff>76200</xdr:rowOff>
    </xdr:to>
    <xdr:sp>
      <xdr:nvSpPr>
        <xdr:cNvPr id="48" name="Rectangle 41"/>
        <xdr:cNvSpPr>
          <a:spLocks/>
        </xdr:cNvSpPr>
      </xdr:nvSpPr>
      <xdr:spPr>
        <a:xfrm>
          <a:off x="180975" y="30841950"/>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161925</xdr:colOff>
      <xdr:row>209</xdr:row>
      <xdr:rowOff>142875</xdr:rowOff>
    </xdr:from>
    <xdr:to>
      <xdr:col>6</xdr:col>
      <xdr:colOff>333375</xdr:colOff>
      <xdr:row>211</xdr:row>
      <xdr:rowOff>0</xdr:rowOff>
    </xdr:to>
    <xdr:sp>
      <xdr:nvSpPr>
        <xdr:cNvPr id="49" name="Rectangle 42"/>
        <xdr:cNvSpPr>
          <a:spLocks/>
        </xdr:cNvSpPr>
      </xdr:nvSpPr>
      <xdr:spPr>
        <a:xfrm>
          <a:off x="161925" y="34251900"/>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211</xdr:row>
      <xdr:rowOff>104775</xdr:rowOff>
    </xdr:from>
    <xdr:to>
      <xdr:col>6</xdr:col>
      <xdr:colOff>180975</xdr:colOff>
      <xdr:row>214</xdr:row>
      <xdr:rowOff>28575</xdr:rowOff>
    </xdr:to>
    <xdr:sp>
      <xdr:nvSpPr>
        <xdr:cNvPr id="50" name="Rectangle 43"/>
        <xdr:cNvSpPr>
          <a:spLocks/>
        </xdr:cNvSpPr>
      </xdr:nvSpPr>
      <xdr:spPr>
        <a:xfrm>
          <a:off x="228600" y="34537650"/>
          <a:ext cx="5800725"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financial instruments with off balance sheet risk at the date of this quarterly report.</a:t>
          </a:r>
        </a:p>
      </xdr:txBody>
    </xdr:sp>
    <xdr:clientData/>
  </xdr:twoCellAnchor>
  <xdr:twoCellAnchor>
    <xdr:from>
      <xdr:col>0</xdr:col>
      <xdr:colOff>180975</xdr:colOff>
      <xdr:row>215</xdr:row>
      <xdr:rowOff>133350</xdr:rowOff>
    </xdr:from>
    <xdr:to>
      <xdr:col>5</xdr:col>
      <xdr:colOff>533400</xdr:colOff>
      <xdr:row>217</xdr:row>
      <xdr:rowOff>28575</xdr:rowOff>
    </xdr:to>
    <xdr:sp>
      <xdr:nvSpPr>
        <xdr:cNvPr id="51" name="Rectangle 44"/>
        <xdr:cNvSpPr>
          <a:spLocks/>
        </xdr:cNvSpPr>
      </xdr:nvSpPr>
      <xdr:spPr>
        <a:xfrm>
          <a:off x="180975" y="35213925"/>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217</xdr:row>
      <xdr:rowOff>123825</xdr:rowOff>
    </xdr:from>
    <xdr:to>
      <xdr:col>6</xdr:col>
      <xdr:colOff>523875</xdr:colOff>
      <xdr:row>220</xdr:row>
      <xdr:rowOff>57150</xdr:rowOff>
    </xdr:to>
    <xdr:sp>
      <xdr:nvSpPr>
        <xdr:cNvPr id="52" name="Rectangle 45"/>
        <xdr:cNvSpPr>
          <a:spLocks/>
        </xdr:cNvSpPr>
      </xdr:nvSpPr>
      <xdr:spPr>
        <a:xfrm>
          <a:off x="276225" y="35528250"/>
          <a:ext cx="609600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Save as disclosed in Note 13</a:t>
          </a:r>
          <a:r>
            <a:rPr lang="en-US" cap="none" sz="1000" b="0" i="0" u="none" baseline="0">
              <a:solidFill>
                <a:srgbClr val="000000"/>
              </a:solidFill>
              <a:latin typeface="Arial"/>
              <a:ea typeface="Arial"/>
              <a:cs typeface="Arial"/>
            </a:rPr>
            <a:t>, there was no </a:t>
          </a:r>
          <a:r>
            <a:rPr lang="en-US" cap="none" sz="1000" b="0" i="0" u="none" baseline="0">
              <a:solidFill>
                <a:srgbClr val="000000"/>
              </a:solidFill>
              <a:latin typeface="Arial"/>
              <a:ea typeface="Arial"/>
              <a:cs typeface="Arial"/>
            </a:rPr>
            <a:t>material litigation at the date of this report.</a:t>
          </a:r>
        </a:p>
      </xdr:txBody>
    </xdr:sp>
    <xdr:clientData/>
  </xdr:twoCellAnchor>
  <xdr:twoCellAnchor>
    <xdr:from>
      <xdr:col>0</xdr:col>
      <xdr:colOff>152400</xdr:colOff>
      <xdr:row>221</xdr:row>
      <xdr:rowOff>47625</xdr:rowOff>
    </xdr:from>
    <xdr:to>
      <xdr:col>4</xdr:col>
      <xdr:colOff>657225</xdr:colOff>
      <xdr:row>223</xdr:row>
      <xdr:rowOff>19050</xdr:rowOff>
    </xdr:to>
    <xdr:sp>
      <xdr:nvSpPr>
        <xdr:cNvPr id="53" name="Rectangle 46"/>
        <xdr:cNvSpPr>
          <a:spLocks/>
        </xdr:cNvSpPr>
      </xdr:nvSpPr>
      <xdr:spPr>
        <a:xfrm>
          <a:off x="152400" y="3609975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223</xdr:row>
      <xdr:rowOff>85725</xdr:rowOff>
    </xdr:from>
    <xdr:to>
      <xdr:col>5</xdr:col>
      <xdr:colOff>180975</xdr:colOff>
      <xdr:row>225</xdr:row>
      <xdr:rowOff>0</xdr:rowOff>
    </xdr:to>
    <xdr:sp>
      <xdr:nvSpPr>
        <xdr:cNvPr id="54" name="Rectangle 47"/>
        <xdr:cNvSpPr>
          <a:spLocks/>
        </xdr:cNvSpPr>
      </xdr:nvSpPr>
      <xdr:spPr>
        <a:xfrm>
          <a:off x="276225" y="3646170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226</xdr:row>
      <xdr:rowOff>57150</xdr:rowOff>
    </xdr:from>
    <xdr:to>
      <xdr:col>4</xdr:col>
      <xdr:colOff>238125</xdr:colOff>
      <xdr:row>227</xdr:row>
      <xdr:rowOff>57150</xdr:rowOff>
    </xdr:to>
    <xdr:sp>
      <xdr:nvSpPr>
        <xdr:cNvPr id="55" name="Rectangle 48"/>
        <xdr:cNvSpPr>
          <a:spLocks/>
        </xdr:cNvSpPr>
      </xdr:nvSpPr>
      <xdr:spPr>
        <a:xfrm>
          <a:off x="190500" y="369189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228</xdr:row>
      <xdr:rowOff>38100</xdr:rowOff>
    </xdr:from>
    <xdr:to>
      <xdr:col>6</xdr:col>
      <xdr:colOff>600075</xdr:colOff>
      <xdr:row>230</xdr:row>
      <xdr:rowOff>133350</xdr:rowOff>
    </xdr:to>
    <xdr:sp>
      <xdr:nvSpPr>
        <xdr:cNvPr id="56" name="Rectangle 49"/>
        <xdr:cNvSpPr>
          <a:spLocks/>
        </xdr:cNvSpPr>
      </xdr:nvSpPr>
      <xdr:spPr>
        <a:xfrm>
          <a:off x="257175" y="37223700"/>
          <a:ext cx="6191250"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232</xdr:row>
      <xdr:rowOff>0</xdr:rowOff>
    </xdr:from>
    <xdr:to>
      <xdr:col>4</xdr:col>
      <xdr:colOff>0</xdr:colOff>
      <xdr:row>232</xdr:row>
      <xdr:rowOff>0</xdr:rowOff>
    </xdr:to>
    <xdr:sp>
      <xdr:nvSpPr>
        <xdr:cNvPr id="57" name="Rectangle 50"/>
        <xdr:cNvSpPr>
          <a:spLocks/>
        </xdr:cNvSpPr>
      </xdr:nvSpPr>
      <xdr:spPr>
        <a:xfrm>
          <a:off x="304800" y="3783330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232</xdr:row>
      <xdr:rowOff>0</xdr:rowOff>
    </xdr:from>
    <xdr:to>
      <xdr:col>3</xdr:col>
      <xdr:colOff>590550</xdr:colOff>
      <xdr:row>232</xdr:row>
      <xdr:rowOff>0</xdr:rowOff>
    </xdr:to>
    <xdr:sp>
      <xdr:nvSpPr>
        <xdr:cNvPr id="58" name="Rectangle 51"/>
        <xdr:cNvSpPr>
          <a:spLocks/>
        </xdr:cNvSpPr>
      </xdr:nvSpPr>
      <xdr:spPr>
        <a:xfrm>
          <a:off x="295275" y="3783330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232</xdr:row>
      <xdr:rowOff>0</xdr:rowOff>
    </xdr:from>
    <xdr:to>
      <xdr:col>3</xdr:col>
      <xdr:colOff>0</xdr:colOff>
      <xdr:row>232</xdr:row>
      <xdr:rowOff>0</xdr:rowOff>
    </xdr:to>
    <xdr:sp>
      <xdr:nvSpPr>
        <xdr:cNvPr id="59" name="Rectangle 52"/>
        <xdr:cNvSpPr>
          <a:spLocks/>
        </xdr:cNvSpPr>
      </xdr:nvSpPr>
      <xdr:spPr>
        <a:xfrm>
          <a:off x="276225" y="3783330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231</xdr:row>
      <xdr:rowOff>19050</xdr:rowOff>
    </xdr:from>
    <xdr:to>
      <xdr:col>4</xdr:col>
      <xdr:colOff>0</xdr:colOff>
      <xdr:row>232</xdr:row>
      <xdr:rowOff>28575</xdr:rowOff>
    </xdr:to>
    <xdr:sp>
      <xdr:nvSpPr>
        <xdr:cNvPr id="60" name="Rectangle 53"/>
        <xdr:cNvSpPr>
          <a:spLocks/>
        </xdr:cNvSpPr>
      </xdr:nvSpPr>
      <xdr:spPr>
        <a:xfrm>
          <a:off x="304800" y="37690425"/>
          <a:ext cx="3505200" cy="1714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235</xdr:row>
      <xdr:rowOff>66675</xdr:rowOff>
    </xdr:from>
    <xdr:to>
      <xdr:col>3</xdr:col>
      <xdr:colOff>590550</xdr:colOff>
      <xdr:row>237</xdr:row>
      <xdr:rowOff>9525</xdr:rowOff>
    </xdr:to>
    <xdr:sp>
      <xdr:nvSpPr>
        <xdr:cNvPr id="61" name="Rectangle 54"/>
        <xdr:cNvSpPr>
          <a:spLocks/>
        </xdr:cNvSpPr>
      </xdr:nvSpPr>
      <xdr:spPr>
        <a:xfrm>
          <a:off x="295275" y="38385750"/>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237</xdr:row>
      <xdr:rowOff>142875</xdr:rowOff>
    </xdr:from>
    <xdr:to>
      <xdr:col>3</xdr:col>
      <xdr:colOff>0</xdr:colOff>
      <xdr:row>239</xdr:row>
      <xdr:rowOff>95250</xdr:rowOff>
    </xdr:to>
    <xdr:sp>
      <xdr:nvSpPr>
        <xdr:cNvPr id="62" name="Rectangle 55"/>
        <xdr:cNvSpPr>
          <a:spLocks/>
        </xdr:cNvSpPr>
      </xdr:nvSpPr>
      <xdr:spPr>
        <a:xfrm>
          <a:off x="295275" y="38785800"/>
          <a:ext cx="2543175"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ZZA6XJS2\LCH%20-2nd%20Quarter%20repor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Compare"/>
      <sheetName val="BS-Compare"/>
      <sheetName val="IS"/>
      <sheetName val="BS"/>
      <sheetName val="Changes In Equity"/>
      <sheetName val="Cash Flow"/>
      <sheetName val="Notes"/>
      <sheetName val="PL-working"/>
      <sheetName val="BS-working"/>
      <sheetName val="CONSO ADJ"/>
      <sheetName val="SUM ADJ"/>
      <sheetName val="inter-bal"/>
    </sheetNames>
    <sheetDataSet>
      <sheetData sheetId="2">
        <row r="27">
          <cell r="F27">
            <v>-281</v>
          </cell>
        </row>
        <row r="39">
          <cell r="F39">
            <v>125</v>
          </cell>
          <cell r="H39">
            <v>174</v>
          </cell>
        </row>
      </sheetData>
      <sheetData sheetId="3">
        <row r="14">
          <cell r="D14">
            <v>10598</v>
          </cell>
          <cell r="F14">
            <v>11017</v>
          </cell>
        </row>
        <row r="16">
          <cell r="D16">
            <v>7551</v>
          </cell>
          <cell r="F16">
            <v>7615</v>
          </cell>
        </row>
        <row r="19">
          <cell r="D19">
            <v>9969</v>
          </cell>
          <cell r="F19">
            <v>9336</v>
          </cell>
        </row>
        <row r="20">
          <cell r="D20">
            <v>3322</v>
          </cell>
          <cell r="F20">
            <v>3404</v>
          </cell>
        </row>
        <row r="21">
          <cell r="D21">
            <v>2119</v>
          </cell>
          <cell r="F21">
            <v>2345</v>
          </cell>
        </row>
        <row r="22">
          <cell r="D22">
            <v>137</v>
          </cell>
        </row>
        <row r="30">
          <cell r="F30">
            <v>-39948</v>
          </cell>
        </row>
        <row r="34">
          <cell r="D34">
            <v>4576</v>
          </cell>
          <cell r="F34">
            <v>4576</v>
          </cell>
        </row>
        <row r="35">
          <cell r="D35">
            <v>316</v>
          </cell>
          <cell r="F35">
            <v>288</v>
          </cell>
        </row>
        <row r="36">
          <cell r="D36">
            <v>680</v>
          </cell>
          <cell r="F36">
            <v>1090</v>
          </cell>
        </row>
        <row r="40">
          <cell r="D40">
            <v>1884</v>
          </cell>
          <cell r="F40">
            <v>2101</v>
          </cell>
        </row>
        <row r="41">
          <cell r="D41">
            <v>7166</v>
          </cell>
          <cell r="F41">
            <v>7133</v>
          </cell>
        </row>
        <row r="42">
          <cell r="D42">
            <v>508</v>
          </cell>
          <cell r="F42">
            <v>652</v>
          </cell>
        </row>
        <row r="43">
          <cell r="D43">
            <v>0</v>
          </cell>
          <cell r="F43">
            <v>0</v>
          </cell>
        </row>
        <row r="44">
          <cell r="D44">
            <v>272</v>
          </cell>
          <cell r="F44">
            <v>207</v>
          </cell>
        </row>
        <row r="45">
          <cell r="D45">
            <v>837</v>
          </cell>
          <cell r="F45">
            <v>821</v>
          </cell>
        </row>
        <row r="46">
          <cell r="D46">
            <v>1737</v>
          </cell>
        </row>
        <row r="47">
          <cell r="D47">
            <v>0</v>
          </cell>
          <cell r="F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zoomScalePageLayoutView="0" workbookViewId="0" topLeftCell="A22">
      <selection activeCell="A30" sqref="A30"/>
    </sheetView>
  </sheetViews>
  <sheetFormatPr defaultColWidth="9.140625" defaultRowHeight="12.75"/>
  <cols>
    <col min="1" max="1" width="30.421875" style="1" customWidth="1"/>
    <col min="2" max="2" width="15.140625" style="1" customWidth="1"/>
    <col min="3" max="3" width="1.28515625" style="1" customWidth="1"/>
    <col min="4" max="4" width="15.140625" style="2" bestFit="1" customWidth="1"/>
    <col min="5" max="5" width="1.421875" style="1" customWidth="1"/>
    <col min="6" max="6" width="12.421875" style="2" bestFit="1" customWidth="1"/>
    <col min="7" max="7" width="1.421875" style="1" customWidth="1"/>
    <col min="8" max="8" width="15.140625" style="2" bestFit="1" customWidth="1"/>
    <col min="9" max="9" width="1.1484375" style="1" customWidth="1"/>
    <col min="10" max="16384" width="9.140625" style="1" customWidth="1"/>
  </cols>
  <sheetData>
    <row r="1" spans="1:8" s="19" customFormat="1" ht="17.25" customHeight="1">
      <c r="A1" s="18" t="s">
        <v>1</v>
      </c>
      <c r="D1" s="20"/>
      <c r="F1" s="20"/>
      <c r="H1" s="20"/>
    </row>
    <row r="2" spans="1:8" s="19" customFormat="1" ht="15.75" customHeight="1">
      <c r="A2" s="18" t="s">
        <v>92</v>
      </c>
      <c r="D2" s="20"/>
      <c r="F2" s="20"/>
      <c r="H2" s="20"/>
    </row>
    <row r="3" spans="4:8" s="19" customFormat="1" ht="16.5" customHeight="1">
      <c r="D3" s="20"/>
      <c r="F3" s="20"/>
      <c r="H3" s="20"/>
    </row>
    <row r="4" spans="1:4" s="15" customFormat="1" ht="15">
      <c r="A4" s="15" t="s">
        <v>29</v>
      </c>
      <c r="C4" s="15" t="s">
        <v>28</v>
      </c>
      <c r="D4" s="16" t="s">
        <v>127</v>
      </c>
    </row>
    <row r="5" spans="1:4" s="15" customFormat="1" ht="15">
      <c r="A5" s="15" t="s">
        <v>20</v>
      </c>
      <c r="C5" s="15" t="s">
        <v>27</v>
      </c>
      <c r="D5" s="16" t="s">
        <v>118</v>
      </c>
    </row>
    <row r="6" s="15" customFormat="1" ht="14.25"/>
    <row r="7" s="15" customFormat="1" ht="15">
      <c r="A7" s="16" t="s">
        <v>119</v>
      </c>
    </row>
    <row r="8" s="15" customFormat="1" ht="15">
      <c r="A8" s="16" t="s">
        <v>26</v>
      </c>
    </row>
    <row r="9" s="15" customFormat="1" ht="14.25"/>
    <row r="10" s="15" customFormat="1" ht="15">
      <c r="A10" s="16" t="s">
        <v>110</v>
      </c>
    </row>
    <row r="11" spans="1:2" ht="11.25">
      <c r="A11" s="10"/>
      <c r="B11" s="2"/>
    </row>
    <row r="12" spans="1:8" ht="12.75">
      <c r="A12" s="10"/>
      <c r="B12" s="96" t="s">
        <v>25</v>
      </c>
      <c r="C12" s="96"/>
      <c r="D12" s="96"/>
      <c r="E12" s="8"/>
      <c r="F12" s="96" t="s">
        <v>24</v>
      </c>
      <c r="G12" s="96"/>
      <c r="H12" s="96"/>
    </row>
    <row r="13" spans="2:8" ht="12.75">
      <c r="B13" s="7"/>
      <c r="C13" s="7"/>
      <c r="D13" s="7" t="s">
        <v>23</v>
      </c>
      <c r="E13" s="7"/>
      <c r="F13" s="7"/>
      <c r="G13" s="7"/>
      <c r="H13" s="7" t="s">
        <v>23</v>
      </c>
    </row>
    <row r="14" spans="2:8" ht="12.75">
      <c r="B14" s="7" t="s">
        <v>22</v>
      </c>
      <c r="C14" s="7"/>
      <c r="D14" s="7" t="s">
        <v>21</v>
      </c>
      <c r="E14" s="7"/>
      <c r="F14" s="7" t="s">
        <v>22</v>
      </c>
      <c r="G14" s="7"/>
      <c r="H14" s="7" t="s">
        <v>21</v>
      </c>
    </row>
    <row r="15" spans="2:8" ht="12.75">
      <c r="B15" s="7" t="s">
        <v>20</v>
      </c>
      <c r="C15" s="7"/>
      <c r="D15" s="7" t="s">
        <v>20</v>
      </c>
      <c r="E15" s="7"/>
      <c r="F15" s="7" t="s">
        <v>19</v>
      </c>
      <c r="G15" s="7"/>
      <c r="H15" s="7" t="s">
        <v>18</v>
      </c>
    </row>
    <row r="16" spans="2:8" ht="12.75">
      <c r="B16" s="9" t="s">
        <v>120</v>
      </c>
      <c r="C16" s="7"/>
      <c r="D16" s="9" t="s">
        <v>121</v>
      </c>
      <c r="E16" s="7"/>
      <c r="F16" s="9" t="s">
        <v>120</v>
      </c>
      <c r="G16" s="7"/>
      <c r="H16" s="9" t="s">
        <v>121</v>
      </c>
    </row>
    <row r="17" spans="2:8" ht="12.75">
      <c r="B17" s="7" t="s">
        <v>17</v>
      </c>
      <c r="C17" s="8"/>
      <c r="D17" s="7" t="s">
        <v>17</v>
      </c>
      <c r="E17" s="8"/>
      <c r="F17" s="7" t="s">
        <v>17</v>
      </c>
      <c r="G17" s="8"/>
      <c r="H17" s="7" t="s">
        <v>17</v>
      </c>
    </row>
    <row r="18" ht="11.25">
      <c r="F18" s="1"/>
    </row>
    <row r="19" spans="1:8" s="3" customFormat="1" ht="12.75">
      <c r="A19" s="45" t="s">
        <v>16</v>
      </c>
      <c r="B19" s="6">
        <f>12561-5656</f>
        <v>6905</v>
      </c>
      <c r="C19" s="6"/>
      <c r="D19" s="6">
        <v>5770</v>
      </c>
      <c r="E19" s="6"/>
      <c r="F19" s="6">
        <v>12561</v>
      </c>
      <c r="G19" s="6"/>
      <c r="H19" s="6">
        <v>11032</v>
      </c>
    </row>
    <row r="20" spans="1:8" s="3" customFormat="1" ht="12.75">
      <c r="A20" s="45"/>
      <c r="B20" s="6"/>
      <c r="C20" s="6"/>
      <c r="D20" s="6"/>
      <c r="E20" s="6"/>
      <c r="F20" s="6"/>
      <c r="G20" s="6"/>
      <c r="H20" s="6"/>
    </row>
    <row r="21" spans="1:8" s="3" customFormat="1" ht="12.75">
      <c r="A21" s="5" t="s">
        <v>15</v>
      </c>
      <c r="B21" s="6">
        <f>+F21+5493</f>
        <v>-6736</v>
      </c>
      <c r="C21" s="6"/>
      <c r="D21" s="6">
        <v>-5749</v>
      </c>
      <c r="E21" s="6"/>
      <c r="F21" s="6">
        <f>-11090-1139</f>
        <v>-12229</v>
      </c>
      <c r="G21" s="6"/>
      <c r="H21" s="6">
        <v>-10738</v>
      </c>
    </row>
    <row r="22" spans="1:8" s="3" customFormat="1" ht="12.75">
      <c r="A22" s="5"/>
      <c r="B22" s="22"/>
      <c r="C22" s="6"/>
      <c r="D22" s="22"/>
      <c r="E22" s="6"/>
      <c r="F22" s="22"/>
      <c r="G22" s="6"/>
      <c r="H22" s="22"/>
    </row>
    <row r="23" spans="1:8" s="3" customFormat="1" ht="12.75">
      <c r="A23" s="5" t="s">
        <v>14</v>
      </c>
      <c r="B23" s="6">
        <f>74-24</f>
        <v>50</v>
      </c>
      <c r="C23" s="6"/>
      <c r="D23" s="6">
        <v>98</v>
      </c>
      <c r="E23" s="6"/>
      <c r="F23" s="6">
        <v>74</v>
      </c>
      <c r="G23" s="6"/>
      <c r="H23" s="6">
        <v>132</v>
      </c>
    </row>
    <row r="24" spans="1:8" s="3" customFormat="1" ht="12.75">
      <c r="A24" s="5"/>
      <c r="B24" s="23"/>
      <c r="C24" s="6"/>
      <c r="D24" s="23"/>
      <c r="E24" s="6"/>
      <c r="F24" s="23"/>
      <c r="G24" s="6"/>
      <c r="H24" s="23"/>
    </row>
    <row r="25" spans="1:8" s="3" customFormat="1" ht="12.75">
      <c r="A25" s="5" t="s">
        <v>102</v>
      </c>
      <c r="B25" s="6">
        <f>SUM(B19:B24)</f>
        <v>219</v>
      </c>
      <c r="C25" s="6"/>
      <c r="D25" s="6">
        <f>SUM(D19:D24)</f>
        <v>119</v>
      </c>
      <c r="E25" s="6"/>
      <c r="F25" s="6">
        <f>SUM(F19:F24)</f>
        <v>406</v>
      </c>
      <c r="G25" s="6"/>
      <c r="H25" s="6">
        <f>SUM(H19:H24)</f>
        <v>426</v>
      </c>
    </row>
    <row r="26" spans="1:8" s="3" customFormat="1" ht="12.75">
      <c r="A26" s="5"/>
      <c r="B26" s="43"/>
      <c r="C26" s="6"/>
      <c r="D26" s="43"/>
      <c r="E26" s="6"/>
      <c r="F26" s="43"/>
      <c r="G26" s="6"/>
      <c r="H26" s="43"/>
    </row>
    <row r="27" spans="1:8" s="3" customFormat="1" ht="12.75">
      <c r="A27" s="5" t="s">
        <v>13</v>
      </c>
      <c r="B27" s="6">
        <f>+F27+145</f>
        <v>-136</v>
      </c>
      <c r="C27" s="6"/>
      <c r="D27" s="6">
        <v>-44</v>
      </c>
      <c r="E27" s="6"/>
      <c r="F27" s="6">
        <v>-281</v>
      </c>
      <c r="G27" s="6"/>
      <c r="H27" s="6">
        <v>-252</v>
      </c>
    </row>
    <row r="28" s="3" customFormat="1" ht="12.75">
      <c r="A28" s="5"/>
    </row>
    <row r="29" spans="1:8" s="3" customFormat="1" ht="12.75">
      <c r="A29" s="5" t="s">
        <v>12</v>
      </c>
      <c r="B29" s="3">
        <v>0</v>
      </c>
      <c r="D29" s="3">
        <v>0</v>
      </c>
      <c r="F29" s="3">
        <v>0</v>
      </c>
      <c r="H29" s="3">
        <v>0</v>
      </c>
    </row>
    <row r="30" spans="2:8" s="3" customFormat="1" ht="12.75">
      <c r="B30" s="23"/>
      <c r="C30" s="6"/>
      <c r="D30" s="23"/>
      <c r="E30" s="6"/>
      <c r="F30" s="23"/>
      <c r="G30" s="6"/>
      <c r="H30" s="23"/>
    </row>
    <row r="31" spans="1:8" s="3" customFormat="1" ht="12.75">
      <c r="A31" s="5" t="s">
        <v>103</v>
      </c>
      <c r="B31" s="6">
        <f>SUM(B25:B30)</f>
        <v>83</v>
      </c>
      <c r="C31" s="6"/>
      <c r="D31" s="6">
        <f>SUM(D25:D30)</f>
        <v>75</v>
      </c>
      <c r="E31" s="6"/>
      <c r="F31" s="6">
        <f>SUM(F25:F30)</f>
        <v>125</v>
      </c>
      <c r="G31" s="6"/>
      <c r="H31" s="6">
        <f>SUM(H25:H30)</f>
        <v>174</v>
      </c>
    </row>
    <row r="32" spans="1:8" s="3" customFormat="1" ht="12.75">
      <c r="A32" s="5"/>
      <c r="B32" s="24"/>
      <c r="C32" s="6"/>
      <c r="D32" s="24"/>
      <c r="E32" s="6"/>
      <c r="F32" s="24"/>
      <c r="G32" s="6"/>
      <c r="H32" s="24"/>
    </row>
    <row r="33" spans="1:8" s="3" customFormat="1" ht="12.75">
      <c r="A33" s="5" t="s">
        <v>7</v>
      </c>
      <c r="B33" s="6">
        <v>0</v>
      </c>
      <c r="C33" s="6"/>
      <c r="D33" s="6">
        <v>0</v>
      </c>
      <c r="E33" s="6"/>
      <c r="F33" s="6">
        <v>0</v>
      </c>
      <c r="G33" s="6"/>
      <c r="H33" s="6">
        <v>0</v>
      </c>
    </row>
    <row r="34" spans="1:8" s="3" customFormat="1" ht="12.75">
      <c r="A34" s="5"/>
      <c r="B34" s="23"/>
      <c r="C34" s="6"/>
      <c r="D34" s="23"/>
      <c r="E34" s="6"/>
      <c r="F34" s="23"/>
      <c r="G34" s="6"/>
      <c r="H34" s="23"/>
    </row>
    <row r="35" spans="1:8" s="3" customFormat="1" ht="12.75">
      <c r="A35" s="5" t="s">
        <v>104</v>
      </c>
      <c r="B35" s="25">
        <f>SUM(B31:B34)</f>
        <v>83</v>
      </c>
      <c r="C35" s="6"/>
      <c r="D35" s="25">
        <f>SUM(D31:D34)</f>
        <v>75</v>
      </c>
      <c r="E35" s="6"/>
      <c r="F35" s="25">
        <f>SUM(F31:F34)</f>
        <v>125</v>
      </c>
      <c r="G35" s="6"/>
      <c r="H35" s="25">
        <f>SUM(H31:H34)</f>
        <v>174</v>
      </c>
    </row>
    <row r="36" spans="1:8" s="3" customFormat="1" ht="12.75">
      <c r="A36" s="45"/>
      <c r="B36" s="6"/>
      <c r="C36" s="6"/>
      <c r="D36" s="6"/>
      <c r="E36" s="6"/>
      <c r="F36" s="6"/>
      <c r="G36" s="6"/>
      <c r="H36" s="6"/>
    </row>
    <row r="37" spans="1:8" s="3" customFormat="1" ht="12.75">
      <c r="A37" s="5" t="s">
        <v>2</v>
      </c>
      <c r="B37" s="6">
        <v>0</v>
      </c>
      <c r="C37" s="6"/>
      <c r="D37" s="6">
        <v>0</v>
      </c>
      <c r="E37" s="6"/>
      <c r="F37" s="6">
        <v>0</v>
      </c>
      <c r="G37" s="6"/>
      <c r="H37" s="6">
        <v>0</v>
      </c>
    </row>
    <row r="38" spans="1:8" s="3" customFormat="1" ht="12.75">
      <c r="A38" s="5"/>
      <c r="B38" s="6"/>
      <c r="C38" s="6"/>
      <c r="D38" s="6"/>
      <c r="E38" s="6"/>
      <c r="F38" s="6"/>
      <c r="G38" s="6"/>
      <c r="H38" s="6"/>
    </row>
    <row r="39" spans="1:8" s="3" customFormat="1" ht="13.5" thickBot="1">
      <c r="A39" s="5" t="s">
        <v>114</v>
      </c>
      <c r="B39" s="27">
        <f>SUM(B35:B38)</f>
        <v>83</v>
      </c>
      <c r="C39" s="6"/>
      <c r="D39" s="26">
        <f>SUM(D35:D38)</f>
        <v>75</v>
      </c>
      <c r="E39" s="6"/>
      <c r="F39" s="27">
        <f>SUM(F35:F38)</f>
        <v>125</v>
      </c>
      <c r="G39" s="6"/>
      <c r="H39" s="26">
        <f>SUM(H35:H38)</f>
        <v>174</v>
      </c>
    </row>
    <row r="40" spans="1:8" s="3" customFormat="1" ht="13.5" thickTop="1">
      <c r="A40" s="5"/>
      <c r="B40" s="6"/>
      <c r="C40" s="6"/>
      <c r="D40" s="6"/>
      <c r="E40" s="6"/>
      <c r="F40" s="6"/>
      <c r="G40" s="6"/>
      <c r="H40" s="6"/>
    </row>
    <row r="41" spans="1:8" s="3" customFormat="1" ht="12.75">
      <c r="A41" s="17"/>
      <c r="B41" s="22"/>
      <c r="C41" s="6"/>
      <c r="D41" s="6"/>
      <c r="E41" s="6"/>
      <c r="F41" s="22"/>
      <c r="G41" s="6"/>
      <c r="H41" s="6"/>
    </row>
    <row r="42" spans="1:8" s="3" customFormat="1" ht="13.5" thickBot="1">
      <c r="A42" s="17" t="s">
        <v>11</v>
      </c>
      <c r="B42" s="28">
        <f>+B39/60000*100</f>
        <v>0.13833333333333334</v>
      </c>
      <c r="C42" s="29"/>
      <c r="D42" s="28">
        <f>+D39/60000*100</f>
        <v>0.125</v>
      </c>
      <c r="E42" s="29"/>
      <c r="F42" s="28">
        <f>+F39/60000*100</f>
        <v>0.20833333333333334</v>
      </c>
      <c r="G42" s="6"/>
      <c r="H42" s="28">
        <f>+H39/60000*100</f>
        <v>0.29</v>
      </c>
    </row>
    <row r="43" spans="1:8" s="3" customFormat="1" ht="14.25" thickBot="1" thickTop="1">
      <c r="A43" s="17" t="s">
        <v>10</v>
      </c>
      <c r="B43" s="28">
        <f>+B39/60000*100</f>
        <v>0.13833333333333334</v>
      </c>
      <c r="C43" s="29"/>
      <c r="D43" s="28">
        <f>+D39/60000*100</f>
        <v>0.125</v>
      </c>
      <c r="E43" s="29"/>
      <c r="F43" s="28">
        <f>+F39/60000*100</f>
        <v>0.20833333333333334</v>
      </c>
      <c r="G43" s="6"/>
      <c r="H43" s="28">
        <f>+H39/60000*100</f>
        <v>0.29</v>
      </c>
    </row>
    <row r="44" spans="1:8" s="3" customFormat="1" ht="13.5" thickTop="1">
      <c r="A44" s="5"/>
      <c r="B44" s="5"/>
      <c r="C44" s="5"/>
      <c r="D44" s="4"/>
      <c r="E44" s="5"/>
      <c r="F44" s="4"/>
      <c r="G44" s="5"/>
      <c r="H44" s="4"/>
    </row>
    <row r="45" spans="1:8" s="3" customFormat="1" ht="11.25">
      <c r="A45" s="1"/>
      <c r="B45" s="1"/>
      <c r="C45" s="1"/>
      <c r="D45" s="2"/>
      <c r="E45" s="1"/>
      <c r="F45" s="2"/>
      <c r="G45" s="1"/>
      <c r="H45" s="2"/>
    </row>
    <row r="49" spans="1:2" ht="12.75">
      <c r="A49" s="5"/>
      <c r="B49" s="44"/>
    </row>
    <row r="50" spans="1:2" ht="12.75">
      <c r="A50" s="5"/>
      <c r="B50" s="44"/>
    </row>
    <row r="51" spans="1:2" ht="12.75">
      <c r="A51" s="5"/>
      <c r="B51" s="5"/>
    </row>
    <row r="52" spans="1:2" ht="12.75">
      <c r="A52" s="5"/>
      <c r="B52" s="5"/>
    </row>
    <row r="53" spans="1:2" ht="12.75">
      <c r="A53" s="5"/>
      <c r="B53" s="5"/>
    </row>
    <row r="54" spans="1:2" ht="12.75">
      <c r="A54" s="5"/>
      <c r="B54" s="5"/>
    </row>
    <row r="55" spans="1:2" ht="12.75">
      <c r="A55" s="5"/>
      <c r="B55" s="5"/>
    </row>
    <row r="56" spans="1:2" ht="12.75">
      <c r="A56" s="5"/>
      <c r="B56" s="5"/>
    </row>
    <row r="57" spans="1:2" ht="12.75">
      <c r="A57" s="5"/>
      <c r="B57" s="5"/>
    </row>
    <row r="58" spans="1:2" ht="12.75">
      <c r="A58" s="5"/>
      <c r="B58" s="5"/>
    </row>
    <row r="59" spans="1:2" ht="12.75">
      <c r="A59" s="5"/>
      <c r="B59" s="5"/>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9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zoomScalePageLayoutView="0" workbookViewId="0" topLeftCell="A25">
      <selection activeCell="C21" sqref="C21"/>
    </sheetView>
  </sheetViews>
  <sheetFormatPr defaultColWidth="9.140625" defaultRowHeight="12.75"/>
  <cols>
    <col min="1" max="1" width="3.00390625" style="5" customWidth="1"/>
    <col min="2" max="2" width="6.8515625" style="5" customWidth="1"/>
    <col min="3" max="3" width="39.140625" style="5" customWidth="1"/>
    <col min="4" max="4" width="12.57421875" style="5" customWidth="1"/>
    <col min="5" max="5" width="1.7109375" style="5" customWidth="1"/>
    <col min="6" max="6" width="12.57421875" style="4" customWidth="1"/>
    <col min="7" max="7" width="1.57421875" style="5" customWidth="1"/>
    <col min="8" max="16384" width="9.140625" style="5" customWidth="1"/>
  </cols>
  <sheetData>
    <row r="1" ht="12.75">
      <c r="A1" s="8" t="s">
        <v>1</v>
      </c>
    </row>
    <row r="2" ht="12.75">
      <c r="A2" s="8" t="s">
        <v>92</v>
      </c>
    </row>
    <row r="4" ht="12.75">
      <c r="A4" s="8" t="s">
        <v>111</v>
      </c>
    </row>
    <row r="5" spans="4:6" ht="12.75">
      <c r="D5" s="7"/>
      <c r="E5" s="8"/>
      <c r="F5" s="7" t="s">
        <v>64</v>
      </c>
    </row>
    <row r="6" spans="4:6" ht="12.75">
      <c r="D6" s="7" t="s">
        <v>63</v>
      </c>
      <c r="E6" s="8"/>
      <c r="F6" s="7" t="s">
        <v>62</v>
      </c>
    </row>
    <row r="7" spans="4:6" ht="12.75">
      <c r="D7" s="7" t="s">
        <v>61</v>
      </c>
      <c r="E7" s="8"/>
      <c r="F7" s="7" t="s">
        <v>60</v>
      </c>
    </row>
    <row r="8" spans="4:6" ht="12.75">
      <c r="D8" s="7" t="s">
        <v>20</v>
      </c>
      <c r="E8" s="8"/>
      <c r="F8" s="7" t="s">
        <v>59</v>
      </c>
    </row>
    <row r="9" spans="4:6" ht="12.75">
      <c r="D9" s="7" t="s">
        <v>58</v>
      </c>
      <c r="E9" s="8"/>
      <c r="F9" s="7" t="s">
        <v>57</v>
      </c>
    </row>
    <row r="10" spans="4:6" ht="12.75">
      <c r="D10" s="21" t="s">
        <v>120</v>
      </c>
      <c r="E10" s="8"/>
      <c r="F10" s="14" t="s">
        <v>95</v>
      </c>
    </row>
    <row r="11" spans="4:6" ht="12.75">
      <c r="D11" s="7" t="s">
        <v>17</v>
      </c>
      <c r="E11" s="8"/>
      <c r="F11" s="7" t="s">
        <v>17</v>
      </c>
    </row>
    <row r="12" spans="1:6" ht="12.75">
      <c r="A12" s="13" t="s">
        <v>56</v>
      </c>
      <c r="D12" s="8"/>
      <c r="E12" s="8"/>
      <c r="F12" s="7"/>
    </row>
    <row r="13" ht="12.75">
      <c r="A13" s="13" t="s">
        <v>55</v>
      </c>
    </row>
    <row r="14" spans="1:6" s="45" customFormat="1" ht="12.75">
      <c r="A14" s="45" t="s">
        <v>54</v>
      </c>
      <c r="D14" s="30">
        <f>24417-D15-D16</f>
        <v>10598</v>
      </c>
      <c r="E14" s="6"/>
      <c r="F14" s="31">
        <v>11017</v>
      </c>
    </row>
    <row r="15" spans="1:6" s="45" customFormat="1" ht="12.75">
      <c r="A15" s="45" t="s">
        <v>90</v>
      </c>
      <c r="D15" s="32">
        <v>6268</v>
      </c>
      <c r="E15" s="6"/>
      <c r="F15" s="33">
        <v>6268</v>
      </c>
    </row>
    <row r="16" spans="1:6" s="45" customFormat="1" ht="12.75">
      <c r="A16" s="45" t="s">
        <v>53</v>
      </c>
      <c r="D16" s="32">
        <f>7615-32-32</f>
        <v>7551</v>
      </c>
      <c r="E16" s="6"/>
      <c r="F16" s="33">
        <v>7615</v>
      </c>
    </row>
    <row r="17" spans="2:6" s="45" customFormat="1" ht="12.75">
      <c r="B17" s="13"/>
      <c r="C17" s="13"/>
      <c r="D17" s="34">
        <f>SUM(D14:D16)</f>
        <v>24417</v>
      </c>
      <c r="E17" s="6"/>
      <c r="F17" s="34">
        <f>SUM(F14:F16)</f>
        <v>24900</v>
      </c>
    </row>
    <row r="18" spans="1:6" s="45" customFormat="1" ht="12.75">
      <c r="A18" s="13" t="s">
        <v>52</v>
      </c>
      <c r="D18" s="32" t="s">
        <v>94</v>
      </c>
      <c r="E18" s="6"/>
      <c r="F18" s="33"/>
    </row>
    <row r="19" spans="2:6" s="45" customFormat="1" ht="12.75">
      <c r="B19" s="45" t="s">
        <v>51</v>
      </c>
      <c r="D19" s="32">
        <v>9969</v>
      </c>
      <c r="E19" s="6"/>
      <c r="F19" s="33">
        <v>9336</v>
      </c>
    </row>
    <row r="20" spans="2:6" s="45" customFormat="1" ht="12.75">
      <c r="B20" s="45" t="s">
        <v>50</v>
      </c>
      <c r="D20" s="32">
        <v>3322</v>
      </c>
      <c r="E20" s="6"/>
      <c r="F20" s="33">
        <v>3404</v>
      </c>
    </row>
    <row r="21" spans="2:6" s="45" customFormat="1" ht="12.75">
      <c r="B21" s="45" t="s">
        <v>49</v>
      </c>
      <c r="D21" s="32">
        <f>1623+426+51+19</f>
        <v>2119</v>
      </c>
      <c r="E21" s="6"/>
      <c r="F21" s="33">
        <f>5728-F20+21</f>
        <v>2345</v>
      </c>
    </row>
    <row r="22" spans="2:6" s="45" customFormat="1" ht="12.75">
      <c r="B22" s="45" t="s">
        <v>48</v>
      </c>
      <c r="D22" s="32">
        <v>137</v>
      </c>
      <c r="E22" s="6"/>
      <c r="F22" s="33">
        <v>235</v>
      </c>
    </row>
    <row r="23" spans="4:6" s="45" customFormat="1" ht="12.75">
      <c r="D23" s="34">
        <f>SUM(D19:D22)</f>
        <v>15547</v>
      </c>
      <c r="E23" s="6"/>
      <c r="F23" s="34">
        <f>SUM(F19:F22)</f>
        <v>15320</v>
      </c>
    </row>
    <row r="24" spans="1:6" s="45" customFormat="1" ht="13.5" thickBot="1">
      <c r="A24" s="13" t="s">
        <v>47</v>
      </c>
      <c r="D24" s="26">
        <f>+D23+D17</f>
        <v>39964</v>
      </c>
      <c r="E24" s="6"/>
      <c r="F24" s="26">
        <f>+F23+F17</f>
        <v>40220</v>
      </c>
    </row>
    <row r="25" spans="5:6" s="45" customFormat="1" ht="13.5" thickTop="1">
      <c r="E25" s="6"/>
      <c r="F25" s="6"/>
    </row>
    <row r="26" spans="1:6" s="45" customFormat="1" ht="12.75">
      <c r="A26" s="13" t="s">
        <v>46</v>
      </c>
      <c r="E26" s="6"/>
      <c r="F26" s="6"/>
    </row>
    <row r="27" spans="2:6" s="45" customFormat="1" ht="12.75">
      <c r="B27" s="45" t="s">
        <v>45</v>
      </c>
      <c r="D27" s="45">
        <v>60000</v>
      </c>
      <c r="E27" s="6"/>
      <c r="F27" s="6">
        <v>60000</v>
      </c>
    </row>
    <row r="28" spans="2:6" s="45" customFormat="1" ht="12.75">
      <c r="B28" s="45" t="s">
        <v>44</v>
      </c>
      <c r="E28" s="6"/>
      <c r="F28" s="6"/>
    </row>
    <row r="29" spans="3:6" s="45" customFormat="1" ht="12.75">
      <c r="C29" s="45" t="s">
        <v>0</v>
      </c>
      <c r="D29" s="45">
        <v>856</v>
      </c>
      <c r="E29" s="6"/>
      <c r="F29" s="6">
        <v>856</v>
      </c>
    </row>
    <row r="30" spans="3:6" s="45" customFormat="1" ht="12.75">
      <c r="C30" s="45" t="s">
        <v>105</v>
      </c>
      <c r="D30" s="35">
        <f>-39948+'[1]IS'!F39</f>
        <v>-39823</v>
      </c>
      <c r="E30" s="6"/>
      <c r="F30" s="36">
        <v>-39948</v>
      </c>
    </row>
    <row r="31" spans="4:6" s="45" customFormat="1" ht="12.75">
      <c r="D31" s="6">
        <f>SUM(D27:D30)</f>
        <v>21033</v>
      </c>
      <c r="E31" s="6"/>
      <c r="F31" s="6">
        <f>SUM(F27:F30)</f>
        <v>20908</v>
      </c>
    </row>
    <row r="32" spans="1:6" s="45" customFormat="1" ht="12.75">
      <c r="A32" s="13" t="s">
        <v>43</v>
      </c>
      <c r="E32" s="6"/>
      <c r="F32" s="6"/>
    </row>
    <row r="33" spans="1:6" s="45" customFormat="1" ht="12.75">
      <c r="A33" s="13" t="s">
        <v>42</v>
      </c>
      <c r="C33" s="13"/>
      <c r="E33" s="6"/>
      <c r="F33" s="6"/>
    </row>
    <row r="34" spans="1:6" s="45" customFormat="1" ht="12.75">
      <c r="A34" s="13"/>
      <c r="B34" s="45" t="s">
        <v>97</v>
      </c>
      <c r="C34" s="13"/>
      <c r="D34" s="30">
        <v>4576</v>
      </c>
      <c r="E34" s="6"/>
      <c r="F34" s="30">
        <v>4576</v>
      </c>
    </row>
    <row r="35" spans="1:6" s="45" customFormat="1" ht="12.75">
      <c r="A35" s="13"/>
      <c r="B35" s="45" t="s">
        <v>37</v>
      </c>
      <c r="C35" s="13"/>
      <c r="D35" s="32">
        <v>316</v>
      </c>
      <c r="E35" s="6"/>
      <c r="F35" s="32">
        <v>288</v>
      </c>
    </row>
    <row r="36" spans="1:6" s="45" customFormat="1" ht="12.75">
      <c r="A36" s="13"/>
      <c r="B36" s="45" t="s">
        <v>36</v>
      </c>
      <c r="C36" s="13"/>
      <c r="D36" s="32">
        <v>680</v>
      </c>
      <c r="E36" s="6"/>
      <c r="F36" s="32">
        <v>1090</v>
      </c>
    </row>
    <row r="37" spans="1:6" s="45" customFormat="1" ht="12.75">
      <c r="A37" s="13"/>
      <c r="B37" s="45" t="s">
        <v>91</v>
      </c>
      <c r="C37" s="13"/>
      <c r="D37" s="32">
        <v>955</v>
      </c>
      <c r="E37" s="6"/>
      <c r="F37" s="32">
        <v>954</v>
      </c>
    </row>
    <row r="38" spans="1:6" s="45" customFormat="1" ht="12.75">
      <c r="A38" s="13"/>
      <c r="C38" s="13"/>
      <c r="D38" s="30">
        <f>SUM(D34:D37)</f>
        <v>6527</v>
      </c>
      <c r="E38" s="6"/>
      <c r="F38" s="30">
        <f>SUM(F34:F37)</f>
        <v>6908</v>
      </c>
    </row>
    <row r="39" spans="1:6" s="45" customFormat="1" ht="12.75">
      <c r="A39" s="13" t="s">
        <v>41</v>
      </c>
      <c r="C39" s="13"/>
      <c r="D39" s="30"/>
      <c r="E39" s="6"/>
      <c r="F39" s="30"/>
    </row>
    <row r="40" spans="2:6" s="45" customFormat="1" ht="12.75">
      <c r="B40" s="45" t="s">
        <v>117</v>
      </c>
      <c r="D40" s="32">
        <v>1884</v>
      </c>
      <c r="E40" s="6"/>
      <c r="F40" s="32">
        <v>2101</v>
      </c>
    </row>
    <row r="41" spans="2:6" s="45" customFormat="1" ht="12.75">
      <c r="B41" s="45" t="s">
        <v>40</v>
      </c>
      <c r="D41" s="32">
        <v>7166</v>
      </c>
      <c r="E41" s="6"/>
      <c r="F41" s="32">
        <f>2840+4293</f>
        <v>7133</v>
      </c>
    </row>
    <row r="42" spans="2:6" s="45" customFormat="1" ht="12.75">
      <c r="B42" s="45" t="s">
        <v>39</v>
      </c>
      <c r="D42" s="32">
        <f>351+71+86</f>
        <v>508</v>
      </c>
      <c r="E42" s="6"/>
      <c r="F42" s="32">
        <v>652</v>
      </c>
    </row>
    <row r="43" spans="2:6" s="45" customFormat="1" ht="12.75" hidden="1">
      <c r="B43" s="45" t="s">
        <v>38</v>
      </c>
      <c r="D43" s="32">
        <v>0</v>
      </c>
      <c r="E43" s="6"/>
      <c r="F43" s="32">
        <v>0</v>
      </c>
    </row>
    <row r="44" spans="2:6" s="45" customFormat="1" ht="12.75">
      <c r="B44" s="45" t="s">
        <v>37</v>
      </c>
      <c r="D44" s="32">
        <v>272</v>
      </c>
      <c r="E44" s="6"/>
      <c r="F44" s="32">
        <v>207</v>
      </c>
    </row>
    <row r="45" spans="2:6" s="45" customFormat="1" ht="12.75">
      <c r="B45" s="45" t="s">
        <v>36</v>
      </c>
      <c r="D45" s="32">
        <v>837</v>
      </c>
      <c r="E45" s="6"/>
      <c r="F45" s="32">
        <v>821</v>
      </c>
    </row>
    <row r="46" spans="2:6" s="45" customFormat="1" ht="12.75">
      <c r="B46" s="45" t="s">
        <v>35</v>
      </c>
      <c r="D46" s="32">
        <v>1737</v>
      </c>
      <c r="E46" s="6"/>
      <c r="F46" s="32">
        <f>1093+397</f>
        <v>1490</v>
      </c>
    </row>
    <row r="47" spans="2:12" s="45" customFormat="1" ht="12.75" hidden="1">
      <c r="B47" s="45" t="s">
        <v>7</v>
      </c>
      <c r="D47" s="32">
        <v>0</v>
      </c>
      <c r="E47" s="6"/>
      <c r="F47" s="32">
        <v>0</v>
      </c>
      <c r="J47" s="12"/>
      <c r="K47" s="12"/>
      <c r="L47" s="12"/>
    </row>
    <row r="48" spans="4:12" s="45" customFormat="1" ht="12.75">
      <c r="D48" s="34">
        <f>SUM(D40:D47)</f>
        <v>12404</v>
      </c>
      <c r="E48" s="6"/>
      <c r="F48" s="34">
        <f>SUM(F40:F47)</f>
        <v>12404</v>
      </c>
      <c r="J48" s="12"/>
      <c r="K48" s="12"/>
      <c r="L48" s="12"/>
    </row>
    <row r="49" spans="1:12" s="45" customFormat="1" ht="12.75">
      <c r="A49" s="45" t="s">
        <v>34</v>
      </c>
      <c r="B49" s="13"/>
      <c r="C49" s="13"/>
      <c r="D49" s="37">
        <f>+D48+D38</f>
        <v>18931</v>
      </c>
      <c r="E49" s="6"/>
      <c r="F49" s="37">
        <f>+F48+F38</f>
        <v>19312</v>
      </c>
      <c r="J49" s="12"/>
      <c r="K49" s="12"/>
      <c r="L49" s="12"/>
    </row>
    <row r="50" spans="1:12" s="45" customFormat="1" ht="13.5" thickBot="1">
      <c r="A50" s="45" t="s">
        <v>33</v>
      </c>
      <c r="D50" s="38">
        <f>+D49+D31</f>
        <v>39964</v>
      </c>
      <c r="E50" s="6"/>
      <c r="F50" s="38">
        <f>+F49+F31</f>
        <v>40220</v>
      </c>
      <c r="J50" s="12"/>
      <c r="K50" s="12"/>
      <c r="L50" s="12"/>
    </row>
    <row r="51" spans="5:12" s="45" customFormat="1" ht="13.5" thickTop="1">
      <c r="E51" s="6"/>
      <c r="F51" s="6"/>
      <c r="H51" s="12"/>
      <c r="I51" s="12"/>
      <c r="J51" s="12"/>
      <c r="K51" s="12"/>
      <c r="L51" s="12"/>
    </row>
    <row r="52" spans="1:12" s="45" customFormat="1" ht="12.75">
      <c r="A52" s="45" t="s">
        <v>32</v>
      </c>
      <c r="E52" s="6"/>
      <c r="F52" s="6"/>
      <c r="H52" s="12"/>
      <c r="I52" s="12"/>
      <c r="J52" s="12"/>
      <c r="K52" s="12"/>
      <c r="L52" s="12"/>
    </row>
    <row r="53" spans="2:12" s="45" customFormat="1" ht="12.75">
      <c r="B53" s="45" t="s">
        <v>31</v>
      </c>
      <c r="E53" s="6"/>
      <c r="F53" s="6"/>
      <c r="H53" s="12"/>
      <c r="I53" s="12"/>
      <c r="J53" s="12"/>
      <c r="K53" s="12"/>
      <c r="L53" s="12"/>
    </row>
    <row r="54" spans="2:12" s="45" customFormat="1" ht="13.5" thickBot="1">
      <c r="B54" s="45" t="s">
        <v>30</v>
      </c>
      <c r="D54" s="39">
        <f>+D31/60000*100</f>
        <v>35.055</v>
      </c>
      <c r="E54" s="6"/>
      <c r="F54" s="39">
        <f>+F31/60000*100</f>
        <v>34.846666666666664</v>
      </c>
      <c r="H54" s="12"/>
      <c r="I54" s="12"/>
      <c r="J54" s="12"/>
      <c r="K54" s="12"/>
      <c r="L54" s="12"/>
    </row>
    <row r="55" spans="5:12" s="45" customFormat="1" ht="13.5" thickTop="1">
      <c r="E55" s="6"/>
      <c r="F55" s="6"/>
      <c r="H55" s="12"/>
      <c r="I55" s="12"/>
      <c r="J55" s="12"/>
      <c r="K55" s="12"/>
      <c r="L55" s="12"/>
    </row>
    <row r="56" spans="2:6" ht="12.75">
      <c r="B56" s="11"/>
      <c r="C56" s="11"/>
      <c r="D56" s="40"/>
      <c r="E56" s="11"/>
      <c r="F56" s="11"/>
    </row>
    <row r="57" spans="5:6" ht="12.75">
      <c r="E57" s="11"/>
      <c r="F57" s="11"/>
    </row>
    <row r="58" spans="4:6" ht="12.75">
      <c r="D58" s="41"/>
      <c r="E58" s="11"/>
      <c r="F58" s="11"/>
    </row>
    <row r="59" spans="5:6" ht="12.75">
      <c r="E59" s="11"/>
      <c r="F59" s="11"/>
    </row>
    <row r="60" spans="4:6" ht="12.75" hidden="1">
      <c r="D60" s="42">
        <f>+D50-D24</f>
        <v>0</v>
      </c>
      <c r="E60" s="11"/>
      <c r="F60" s="42">
        <f>+F50-F24</f>
        <v>0</v>
      </c>
    </row>
    <row r="61" spans="5:6" ht="12.75">
      <c r="E61" s="11"/>
      <c r="F61" s="11"/>
    </row>
    <row r="62" spans="5:6" ht="12.75">
      <c r="E62" s="11"/>
      <c r="F62" s="11"/>
    </row>
    <row r="63" spans="5:6" ht="12.75">
      <c r="E63" s="11"/>
      <c r="F63" s="11"/>
    </row>
    <row r="64" spans="5:6" ht="12.75">
      <c r="E64" s="11"/>
      <c r="F64" s="11"/>
    </row>
    <row r="65" spans="5:6" ht="12.75">
      <c r="E65" s="11"/>
      <c r="F65" s="11"/>
    </row>
    <row r="66" spans="5:6" ht="12.75">
      <c r="E66" s="11"/>
      <c r="F66" s="11"/>
    </row>
    <row r="67" spans="5:6" ht="12.75">
      <c r="E67" s="11"/>
      <c r="F67" s="11"/>
    </row>
    <row r="68" spans="5:6" ht="12.75">
      <c r="E68" s="11"/>
      <c r="F68" s="11"/>
    </row>
    <row r="69" spans="5:6" ht="12.75">
      <c r="E69" s="11"/>
      <c r="F69" s="11"/>
    </row>
    <row r="70" spans="5:6" ht="12.75">
      <c r="E70" s="11"/>
      <c r="F70" s="11"/>
    </row>
    <row r="71" spans="5:6" ht="12.75">
      <c r="E71" s="11"/>
      <c r="F71" s="11"/>
    </row>
    <row r="72" spans="5:6" ht="12.75">
      <c r="E72" s="11"/>
      <c r="F72" s="11"/>
    </row>
    <row r="73" spans="5:6" ht="12.75">
      <c r="E73" s="11"/>
      <c r="F73" s="11"/>
    </row>
    <row r="74" spans="5:6" ht="12.75">
      <c r="E74" s="11"/>
      <c r="F74" s="11"/>
    </row>
    <row r="75" spans="5:6" ht="12.75">
      <c r="E75" s="11"/>
      <c r="F75" s="11"/>
    </row>
    <row r="76" spans="5:6" ht="12.75">
      <c r="E76" s="11"/>
      <c r="F76" s="11"/>
    </row>
    <row r="77" spans="5:6" ht="12.75">
      <c r="E77" s="11"/>
      <c r="F77" s="11"/>
    </row>
    <row r="78" spans="5:6" ht="12.75">
      <c r="E78" s="11"/>
      <c r="F78" s="11"/>
    </row>
    <row r="79" spans="5:6" ht="12.75">
      <c r="E79" s="11"/>
      <c r="F79" s="11"/>
    </row>
    <row r="80" spans="5:6" ht="12.75">
      <c r="E80" s="11"/>
      <c r="F80" s="11"/>
    </row>
    <row r="81" spans="5:6" ht="12.75">
      <c r="E81" s="11"/>
      <c r="F81" s="11"/>
    </row>
    <row r="82" spans="5:6" ht="12.75">
      <c r="E82" s="11"/>
      <c r="F82" s="11"/>
    </row>
    <row r="83" spans="5:6" ht="12.75">
      <c r="E83" s="11"/>
      <c r="F83" s="11"/>
    </row>
    <row r="84" spans="5:6" ht="12.75">
      <c r="E84" s="11"/>
      <c r="F84" s="11"/>
    </row>
    <row r="85" spans="5:6" ht="12.75">
      <c r="E85" s="11"/>
      <c r="F85" s="11"/>
    </row>
    <row r="86" spans="5:6" ht="12.75">
      <c r="E86" s="11"/>
      <c r="F86" s="11"/>
    </row>
    <row r="87" spans="5:6" ht="12.75">
      <c r="E87" s="11"/>
      <c r="F87" s="11"/>
    </row>
    <row r="88" spans="5:6" ht="12.75">
      <c r="E88" s="11"/>
      <c r="F88" s="11"/>
    </row>
  </sheetData>
  <sheetProtection password="E7B9" sheet="1"/>
  <printOptions/>
  <pageMargins left="0.75" right="0.75"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D12" sqref="D12"/>
    </sheetView>
  </sheetViews>
  <sheetFormatPr defaultColWidth="9.140625" defaultRowHeight="12.75"/>
  <cols>
    <col min="1" max="1" width="22.140625" style="47" customWidth="1"/>
    <col min="2" max="5" width="14.7109375" style="47" customWidth="1"/>
    <col min="6" max="6" width="6.421875" style="47" customWidth="1"/>
    <col min="7" max="16384" width="9.140625" style="47" customWidth="1"/>
  </cols>
  <sheetData>
    <row r="1" ht="12.75">
      <c r="A1" s="46" t="s">
        <v>1</v>
      </c>
    </row>
    <row r="2" ht="12.75">
      <c r="A2" s="46" t="s">
        <v>92</v>
      </c>
    </row>
    <row r="4" ht="12.75">
      <c r="A4" s="53" t="s">
        <v>113</v>
      </c>
    </row>
    <row r="6" spans="2:6" s="53" customFormat="1" ht="12.75">
      <c r="B6" s="78" t="s">
        <v>3</v>
      </c>
      <c r="C6" s="78" t="s">
        <v>3</v>
      </c>
      <c r="D6" s="78" t="s">
        <v>81</v>
      </c>
      <c r="E6" s="78"/>
      <c r="F6" s="78"/>
    </row>
    <row r="7" spans="2:6" s="53" customFormat="1" ht="12.75">
      <c r="B7" s="78" t="s">
        <v>4</v>
      </c>
      <c r="C7" s="78" t="s">
        <v>5</v>
      </c>
      <c r="D7" s="78" t="s">
        <v>80</v>
      </c>
      <c r="E7" s="78" t="s">
        <v>79</v>
      </c>
      <c r="F7" s="78"/>
    </row>
    <row r="8" spans="2:6" s="53" customFormat="1" ht="12.75">
      <c r="B8" s="78" t="s">
        <v>78</v>
      </c>
      <c r="C8" s="78" t="s">
        <v>78</v>
      </c>
      <c r="D8" s="78" t="s">
        <v>78</v>
      </c>
      <c r="E8" s="78" t="s">
        <v>78</v>
      </c>
      <c r="F8" s="78"/>
    </row>
    <row r="9" spans="1:6" s="53" customFormat="1" ht="25.5">
      <c r="A9" s="79" t="s">
        <v>122</v>
      </c>
      <c r="B9" s="78"/>
      <c r="C9" s="78"/>
      <c r="D9" s="78"/>
      <c r="E9" s="78"/>
      <c r="F9" s="78"/>
    </row>
    <row r="10" spans="1:6" ht="17.25" customHeight="1">
      <c r="A10" s="47" t="s">
        <v>101</v>
      </c>
      <c r="B10" s="80">
        <v>60000</v>
      </c>
      <c r="C10" s="80">
        <v>856</v>
      </c>
      <c r="D10" s="80">
        <f>+'[1]BS'!F30</f>
        <v>-39948</v>
      </c>
      <c r="E10" s="80">
        <f>SUM(B10:D10)</f>
        <v>20908</v>
      </c>
      <c r="F10" s="81"/>
    </row>
    <row r="11" spans="1:6" ht="17.25" customHeight="1">
      <c r="A11" s="47" t="s">
        <v>114</v>
      </c>
      <c r="B11" s="80">
        <v>0</v>
      </c>
      <c r="C11" s="80">
        <v>0</v>
      </c>
      <c r="D11" s="80">
        <f>+'[1]IS'!F39</f>
        <v>125</v>
      </c>
      <c r="E11" s="80">
        <f>SUM(B11:D11)</f>
        <v>125</v>
      </c>
      <c r="F11" s="81"/>
    </row>
    <row r="12" spans="1:6" ht="17.25" customHeight="1" thickBot="1">
      <c r="A12" s="47" t="s">
        <v>123</v>
      </c>
      <c r="B12" s="82">
        <f>+B10-B11</f>
        <v>60000</v>
      </c>
      <c r="C12" s="82">
        <f>+C10-C11</f>
        <v>856</v>
      </c>
      <c r="D12" s="82">
        <f>+D10+D11</f>
        <v>-39823</v>
      </c>
      <c r="E12" s="82">
        <f>+E10+E11</f>
        <v>21033</v>
      </c>
      <c r="F12" s="83"/>
    </row>
    <row r="13" spans="2:6" ht="13.5" thickTop="1">
      <c r="B13" s="81"/>
      <c r="C13" s="81"/>
      <c r="D13" s="81"/>
      <c r="E13" s="81"/>
      <c r="F13" s="81"/>
    </row>
    <row r="14" spans="2:6" ht="12.75">
      <c r="B14" s="81"/>
      <c r="C14" s="81"/>
      <c r="D14" s="81"/>
      <c r="E14" s="81"/>
      <c r="F14" s="81"/>
    </row>
    <row r="15" spans="2:6" ht="12.75">
      <c r="B15" s="81"/>
      <c r="C15" s="81"/>
      <c r="D15" s="81"/>
      <c r="E15" s="81"/>
      <c r="F15" s="81"/>
    </row>
    <row r="16" spans="2:6" s="53" customFormat="1" ht="12.75">
      <c r="B16" s="78" t="s">
        <v>3</v>
      </c>
      <c r="C16" s="78" t="s">
        <v>3</v>
      </c>
      <c r="D16" s="78" t="s">
        <v>81</v>
      </c>
      <c r="E16" s="78"/>
      <c r="F16" s="78"/>
    </row>
    <row r="17" spans="2:6" s="53" customFormat="1" ht="12.75">
      <c r="B17" s="78" t="s">
        <v>4</v>
      </c>
      <c r="C17" s="78" t="s">
        <v>5</v>
      </c>
      <c r="D17" s="78" t="s">
        <v>80</v>
      </c>
      <c r="E17" s="78" t="s">
        <v>79</v>
      </c>
      <c r="F17" s="78"/>
    </row>
    <row r="18" spans="2:6" s="53" customFormat="1" ht="12.75">
      <c r="B18" s="78" t="s">
        <v>78</v>
      </c>
      <c r="C18" s="78" t="s">
        <v>78</v>
      </c>
      <c r="D18" s="78" t="s">
        <v>78</v>
      </c>
      <c r="E18" s="78" t="s">
        <v>78</v>
      </c>
      <c r="F18" s="78"/>
    </row>
    <row r="19" ht="25.5">
      <c r="A19" s="79" t="s">
        <v>124</v>
      </c>
    </row>
    <row r="20" spans="1:5" ht="16.5" customHeight="1">
      <c r="A20" s="47" t="s">
        <v>93</v>
      </c>
      <c r="B20" s="50">
        <v>60000</v>
      </c>
      <c r="C20" s="50">
        <v>856</v>
      </c>
      <c r="D20" s="50">
        <v>-40112</v>
      </c>
      <c r="E20" s="80">
        <f>SUM(B20:D20)</f>
        <v>20744</v>
      </c>
    </row>
    <row r="21" spans="1:5" ht="16.5" customHeight="1">
      <c r="A21" s="47" t="s">
        <v>114</v>
      </c>
      <c r="B21" s="50">
        <v>0</v>
      </c>
      <c r="C21" s="50">
        <v>0</v>
      </c>
      <c r="D21" s="50">
        <f>+'[1]IS'!H39</f>
        <v>174</v>
      </c>
      <c r="E21" s="80">
        <f>SUM(B21:D21)</f>
        <v>174</v>
      </c>
    </row>
    <row r="22" spans="1:6" ht="16.5" customHeight="1" thickBot="1">
      <c r="A22" s="47" t="s">
        <v>125</v>
      </c>
      <c r="B22" s="82">
        <f>+B20-B21</f>
        <v>60000</v>
      </c>
      <c r="C22" s="82">
        <f>+C20-C21</f>
        <v>856</v>
      </c>
      <c r="D22" s="82">
        <f>+D20+D21</f>
        <v>-39938</v>
      </c>
      <c r="E22" s="82">
        <f>+E20+E21</f>
        <v>20918</v>
      </c>
      <c r="F22" s="84"/>
    </row>
    <row r="23" ht="13.5" thickTop="1"/>
  </sheetData>
  <sheetProtection password="E7B9" sheet="1"/>
  <printOptions/>
  <pageMargins left="0.75" right="0.75" top="1" bottom="1" header="0.5" footer="0.5"/>
  <pageSetup horizontalDpi="600" verticalDpi="600" orientation="portrait" paperSize="9" r:id="rId2"/>
  <headerFooter alignWithMargins="0">
    <oddFooter>&amp;CPage 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A32" sqref="A32"/>
    </sheetView>
  </sheetViews>
  <sheetFormatPr defaultColWidth="9.140625" defaultRowHeight="12.75"/>
  <cols>
    <col min="1" max="1" width="50.00390625" style="51" customWidth="1"/>
    <col min="2" max="2" width="2.421875" style="51" customWidth="1"/>
    <col min="3" max="3" width="13.7109375" style="52" customWidth="1"/>
    <col min="4" max="4" width="1.7109375" style="51" customWidth="1"/>
    <col min="5" max="5" width="15.140625" style="51" bestFit="1" customWidth="1"/>
    <col min="6" max="6" width="1.57421875" style="51" customWidth="1"/>
    <col min="7" max="8" width="9.140625" style="51" customWidth="1"/>
    <col min="9" max="9" width="9.57421875" style="51" customWidth="1"/>
    <col min="10" max="16384" width="9.140625" style="51" customWidth="1"/>
  </cols>
  <sheetData>
    <row r="1" ht="12.75">
      <c r="A1" s="46" t="s">
        <v>1</v>
      </c>
    </row>
    <row r="2" ht="12.75">
      <c r="A2" s="46" t="s">
        <v>92</v>
      </c>
    </row>
    <row r="4" ht="12.75">
      <c r="A4" s="53" t="s">
        <v>112</v>
      </c>
    </row>
    <row r="5" spans="1:5" ht="11.25">
      <c r="A5" s="54"/>
      <c r="C5" s="55"/>
      <c r="E5" s="55"/>
    </row>
    <row r="6" spans="1:5" ht="12.75">
      <c r="A6" s="54"/>
      <c r="C6" s="56" t="s">
        <v>77</v>
      </c>
      <c r="D6" s="56"/>
      <c r="E6" s="56" t="s">
        <v>77</v>
      </c>
    </row>
    <row r="7" spans="1:5" ht="12.75">
      <c r="A7" s="54"/>
      <c r="C7" s="56" t="s">
        <v>22</v>
      </c>
      <c r="D7" s="46"/>
      <c r="E7" s="56" t="s">
        <v>23</v>
      </c>
    </row>
    <row r="8" spans="1:5" ht="12.75">
      <c r="A8" s="54"/>
      <c r="C8" s="56" t="s">
        <v>19</v>
      </c>
      <c r="D8" s="46"/>
      <c r="E8" s="56" t="s">
        <v>18</v>
      </c>
    </row>
    <row r="9" spans="1:5" ht="12.75">
      <c r="A9" s="54"/>
      <c r="C9" s="56" t="s">
        <v>58</v>
      </c>
      <c r="D9" s="46"/>
      <c r="E9" s="56" t="s">
        <v>57</v>
      </c>
    </row>
    <row r="10" spans="1:5" ht="12.75">
      <c r="A10" s="54"/>
      <c r="B10" s="54"/>
      <c r="C10" s="57" t="s">
        <v>120</v>
      </c>
      <c r="D10" s="58"/>
      <c r="E10" s="57" t="s">
        <v>95</v>
      </c>
    </row>
    <row r="11" spans="1:5" ht="12.75">
      <c r="A11" s="54"/>
      <c r="C11" s="56" t="s">
        <v>17</v>
      </c>
      <c r="D11" s="56"/>
      <c r="E11" s="56" t="s">
        <v>17</v>
      </c>
    </row>
    <row r="12" spans="1:3" ht="11.25">
      <c r="A12" s="54"/>
      <c r="C12" s="51"/>
    </row>
    <row r="13" spans="1:9" ht="13.5">
      <c r="A13" s="59" t="s">
        <v>76</v>
      </c>
      <c r="B13" s="60"/>
      <c r="C13" s="61"/>
      <c r="D13" s="52"/>
      <c r="E13" s="61"/>
      <c r="I13" s="62"/>
    </row>
    <row r="14" spans="1:9" ht="11.25">
      <c r="A14" s="63"/>
      <c r="B14" s="60"/>
      <c r="C14" s="61"/>
      <c r="D14" s="52"/>
      <c r="E14" s="61"/>
      <c r="I14" s="62"/>
    </row>
    <row r="15" spans="1:9" ht="13.5">
      <c r="A15" s="64" t="s">
        <v>98</v>
      </c>
      <c r="B15" s="60"/>
      <c r="C15" s="65">
        <f>'[1]IS'!F39</f>
        <v>125</v>
      </c>
      <c r="D15" s="66"/>
      <c r="E15" s="65">
        <v>148</v>
      </c>
      <c r="I15" s="62"/>
    </row>
    <row r="16" spans="1:9" ht="12">
      <c r="A16" s="60"/>
      <c r="B16" s="60"/>
      <c r="C16" s="65"/>
      <c r="D16" s="66"/>
      <c r="E16" s="65"/>
      <c r="I16" s="62"/>
    </row>
    <row r="17" spans="1:9" ht="13.5">
      <c r="A17" s="64" t="s">
        <v>75</v>
      </c>
      <c r="B17" s="60"/>
      <c r="C17" s="65"/>
      <c r="D17" s="66"/>
      <c r="E17" s="65"/>
      <c r="I17" s="62"/>
    </row>
    <row r="18" spans="1:9" ht="13.5">
      <c r="A18" s="64" t="s">
        <v>96</v>
      </c>
      <c r="B18" s="60"/>
      <c r="C18" s="65">
        <v>0</v>
      </c>
      <c r="D18" s="66"/>
      <c r="E18" s="65">
        <v>91</v>
      </c>
      <c r="I18" s="62"/>
    </row>
    <row r="19" spans="1:9" ht="13.5">
      <c r="A19" s="64" t="s">
        <v>6</v>
      </c>
      <c r="B19" s="60"/>
      <c r="C19" s="65">
        <f>+'[1]BS'!F14-'[1]BS'!D14</f>
        <v>419</v>
      </c>
      <c r="D19" s="66"/>
      <c r="E19" s="65">
        <v>2117</v>
      </c>
      <c r="G19" s="67"/>
      <c r="H19" s="67"/>
      <c r="I19" s="62"/>
    </row>
    <row r="20" spans="1:9" ht="13.5">
      <c r="A20" s="64" t="s">
        <v>74</v>
      </c>
      <c r="B20" s="60"/>
      <c r="C20" s="65">
        <f>+'[1]BS'!F16-'[1]BS'!D16</f>
        <v>64</v>
      </c>
      <c r="D20" s="66"/>
      <c r="E20" s="65">
        <v>122</v>
      </c>
      <c r="I20" s="62"/>
    </row>
    <row r="21" spans="1:5" ht="13.5">
      <c r="A21" s="68" t="s">
        <v>99</v>
      </c>
      <c r="C21" s="65">
        <v>0</v>
      </c>
      <c r="D21" s="66"/>
      <c r="E21" s="65">
        <v>50</v>
      </c>
    </row>
    <row r="22" spans="1:5" ht="13.5">
      <c r="A22" s="68" t="s">
        <v>100</v>
      </c>
      <c r="C22" s="65">
        <v>0</v>
      </c>
      <c r="D22" s="66"/>
      <c r="E22" s="65">
        <v>23</v>
      </c>
    </row>
    <row r="23" spans="1:9" ht="13.5">
      <c r="A23" s="64" t="s">
        <v>73</v>
      </c>
      <c r="B23" s="60"/>
      <c r="C23" s="69">
        <f>-'[1]IS'!F27</f>
        <v>281</v>
      </c>
      <c r="D23" s="66"/>
      <c r="E23" s="69">
        <v>481</v>
      </c>
      <c r="I23" s="62"/>
    </row>
    <row r="24" spans="1:9" ht="13.5">
      <c r="A24" s="64" t="s">
        <v>106</v>
      </c>
      <c r="B24" s="60"/>
      <c r="C24" s="65">
        <f>SUM(C15:C23)</f>
        <v>889</v>
      </c>
      <c r="D24" s="66"/>
      <c r="E24" s="65">
        <f>SUM(E15:E23)</f>
        <v>3032</v>
      </c>
      <c r="I24" s="62"/>
    </row>
    <row r="25" spans="1:9" ht="12">
      <c r="A25" s="60"/>
      <c r="B25" s="60"/>
      <c r="C25" s="65"/>
      <c r="D25" s="66"/>
      <c r="E25" s="65"/>
      <c r="I25" s="62"/>
    </row>
    <row r="26" spans="1:9" ht="13.5">
      <c r="A26" s="64" t="s">
        <v>107</v>
      </c>
      <c r="B26" s="60"/>
      <c r="C26" s="65">
        <f>-'[1]BS'!D19+'[1]BS'!F19</f>
        <v>-633</v>
      </c>
      <c r="D26" s="66"/>
      <c r="E26" s="65">
        <v>-74</v>
      </c>
      <c r="I26" s="62"/>
    </row>
    <row r="27" spans="1:9" ht="13.5">
      <c r="A27" s="64" t="s">
        <v>108</v>
      </c>
      <c r="B27" s="60"/>
      <c r="C27" s="65">
        <f>+'[1]BS'!F20+'[1]BS'!F21-'[1]BS'!D20-'[1]BS'!D21-C18</f>
        <v>308</v>
      </c>
      <c r="D27" s="66"/>
      <c r="E27" s="65">
        <v>2321</v>
      </c>
      <c r="I27" s="62"/>
    </row>
    <row r="28" spans="1:9" ht="13.5">
      <c r="A28" s="64" t="s">
        <v>109</v>
      </c>
      <c r="B28" s="60"/>
      <c r="C28" s="69">
        <f>-'[1]BS'!F34-'[1]BS'!F40-'[1]BS'!F41-'[1]BS'!F42+'[1]BS'!D34+'[1]BS'!D40+'[1]BS'!D41+'[1]BS'!D42-'[1]BS'!F47+'[1]BS'!D47</f>
        <v>-328</v>
      </c>
      <c r="D28" s="66"/>
      <c r="E28" s="69">
        <v>-3640</v>
      </c>
      <c r="I28" s="62"/>
    </row>
    <row r="29" spans="1:9" ht="13.5">
      <c r="A29" s="64" t="s">
        <v>8</v>
      </c>
      <c r="B29" s="60"/>
      <c r="C29" s="65">
        <f>SUM(C24:C28)</f>
        <v>236</v>
      </c>
      <c r="D29" s="66"/>
      <c r="E29" s="65">
        <f>SUM(E24:E28)</f>
        <v>1639</v>
      </c>
      <c r="I29" s="62"/>
    </row>
    <row r="30" spans="1:9" ht="13.5">
      <c r="A30" s="64"/>
      <c r="B30" s="60"/>
      <c r="C30" s="70"/>
      <c r="D30" s="70"/>
      <c r="E30" s="70"/>
      <c r="I30" s="62"/>
    </row>
    <row r="31" spans="1:9" ht="13.5">
      <c r="A31" s="64" t="s">
        <v>72</v>
      </c>
      <c r="B31" s="60"/>
      <c r="C31" s="69">
        <f>+'[1]IS'!F27</f>
        <v>-281</v>
      </c>
      <c r="D31" s="66"/>
      <c r="E31" s="69">
        <v>-482</v>
      </c>
      <c r="I31" s="62"/>
    </row>
    <row r="32" spans="1:9" ht="13.5">
      <c r="A32" s="59" t="s">
        <v>126</v>
      </c>
      <c r="B32" s="60"/>
      <c r="C32" s="65">
        <f>SUM(C29:C31)</f>
        <v>-45</v>
      </c>
      <c r="D32" s="66"/>
      <c r="E32" s="65">
        <f>SUM(E29:E31)</f>
        <v>1157</v>
      </c>
      <c r="I32" s="62"/>
    </row>
    <row r="33" spans="1:9" ht="13.5">
      <c r="A33" s="59"/>
      <c r="B33" s="60"/>
      <c r="C33" s="65"/>
      <c r="D33" s="66"/>
      <c r="E33" s="65"/>
      <c r="I33" s="62"/>
    </row>
    <row r="34" spans="1:9" ht="13.5">
      <c r="A34" s="64"/>
      <c r="B34" s="60"/>
      <c r="C34" s="65"/>
      <c r="D34" s="66"/>
      <c r="E34" s="65"/>
      <c r="I34" s="62"/>
    </row>
    <row r="35" spans="1:9" ht="13.5">
      <c r="A35" s="59" t="s">
        <v>71</v>
      </c>
      <c r="B35" s="60"/>
      <c r="C35" s="65"/>
      <c r="D35" s="66"/>
      <c r="E35" s="65"/>
      <c r="I35" s="62"/>
    </row>
    <row r="36" spans="1:9" ht="13.5">
      <c r="A36" s="64" t="s">
        <v>9</v>
      </c>
      <c r="B36" s="60"/>
      <c r="C36" s="71">
        <v>0</v>
      </c>
      <c r="D36" s="66"/>
      <c r="E36" s="71">
        <v>-100</v>
      </c>
      <c r="I36" s="62"/>
    </row>
    <row r="37" spans="1:9" ht="13.5">
      <c r="A37" s="72" t="s">
        <v>70</v>
      </c>
      <c r="B37" s="60"/>
      <c r="C37" s="65">
        <f>+C36</f>
        <v>0</v>
      </c>
      <c r="D37" s="73"/>
      <c r="E37" s="65">
        <f>SUM(E36)</f>
        <v>-100</v>
      </c>
      <c r="I37" s="62"/>
    </row>
    <row r="38" spans="1:9" ht="13.5">
      <c r="A38" s="72"/>
      <c r="B38" s="60"/>
      <c r="C38" s="65"/>
      <c r="D38" s="73"/>
      <c r="E38" s="65"/>
      <c r="I38" s="62"/>
    </row>
    <row r="39" spans="1:9" ht="13.5">
      <c r="A39" s="59" t="s">
        <v>69</v>
      </c>
      <c r="B39" s="60"/>
      <c r="C39" s="65"/>
      <c r="D39" s="73"/>
      <c r="E39" s="65"/>
      <c r="I39" s="62"/>
    </row>
    <row r="40" spans="1:9" ht="13.5">
      <c r="A40" s="64" t="s">
        <v>115</v>
      </c>
      <c r="B40" s="60"/>
      <c r="C40" s="71">
        <f>+'[1]BS'!D35+'[1]BS'!D36+'[1]BS'!D43+'[1]BS'!D44+'[1]BS'!D45-'[1]BS'!F35-'[1]BS'!F36-'[1]BS'!F43-'[1]BS'!F44-'[1]BS'!F45</f>
        <v>-301</v>
      </c>
      <c r="D40" s="73"/>
      <c r="E40" s="71">
        <v>-883</v>
      </c>
      <c r="I40" s="62"/>
    </row>
    <row r="41" spans="1:9" ht="13.5">
      <c r="A41" s="59" t="s">
        <v>68</v>
      </c>
      <c r="B41" s="60"/>
      <c r="C41" s="69">
        <f>SUM(C40:C40)</f>
        <v>-301</v>
      </c>
      <c r="D41" s="73"/>
      <c r="E41" s="69">
        <f>SUM(E40:E40)</f>
        <v>-883</v>
      </c>
      <c r="I41" s="62"/>
    </row>
    <row r="42" spans="1:9" ht="13.5">
      <c r="A42" s="59" t="s">
        <v>116</v>
      </c>
      <c r="B42" s="60"/>
      <c r="C42" s="65">
        <f>SUM(C32+C37+C41)</f>
        <v>-346</v>
      </c>
      <c r="D42" s="73"/>
      <c r="E42" s="65">
        <f>SUM(E32+E37+E41)</f>
        <v>174</v>
      </c>
      <c r="I42" s="62"/>
    </row>
    <row r="43" spans="1:9" ht="13.5">
      <c r="A43" s="59" t="s">
        <v>67</v>
      </c>
      <c r="B43" s="60"/>
      <c r="C43" s="65">
        <v>-1254</v>
      </c>
      <c r="D43" s="73"/>
      <c r="E43" s="65">
        <v>-1429</v>
      </c>
      <c r="I43" s="62"/>
    </row>
    <row r="44" spans="1:9" ht="14.25" thickBot="1">
      <c r="A44" s="59" t="s">
        <v>66</v>
      </c>
      <c r="B44" s="60"/>
      <c r="C44" s="74">
        <f>SUM(C42:C43)</f>
        <v>-1600</v>
      </c>
      <c r="D44" s="73"/>
      <c r="E44" s="74">
        <f>SUM(E42:E43)</f>
        <v>-1255</v>
      </c>
      <c r="I44" s="62"/>
    </row>
    <row r="45" spans="1:9" ht="14.25" thickTop="1">
      <c r="A45" s="64"/>
      <c r="B45" s="60"/>
      <c r="C45" s="65"/>
      <c r="D45" s="73"/>
      <c r="E45" s="65"/>
      <c r="I45" s="62"/>
    </row>
    <row r="46" spans="1:9" ht="12">
      <c r="A46" s="75"/>
      <c r="C46" s="65"/>
      <c r="D46" s="70"/>
      <c r="E46" s="65"/>
      <c r="I46" s="62"/>
    </row>
    <row r="47" spans="1:9" ht="13.5">
      <c r="A47" s="59" t="s">
        <v>65</v>
      </c>
      <c r="C47" s="65"/>
      <c r="D47" s="70"/>
      <c r="E47" s="65"/>
      <c r="I47" s="62"/>
    </row>
    <row r="48" spans="1:9" ht="13.5">
      <c r="A48" s="59"/>
      <c r="C48" s="65"/>
      <c r="D48" s="70"/>
      <c r="E48" s="65"/>
      <c r="I48" s="62"/>
    </row>
    <row r="49" spans="1:9" ht="13.5">
      <c r="A49" s="64" t="s">
        <v>48</v>
      </c>
      <c r="C49" s="65">
        <f>+'[1]BS'!D22</f>
        <v>137</v>
      </c>
      <c r="D49" s="70"/>
      <c r="E49" s="65">
        <v>235</v>
      </c>
      <c r="I49" s="62"/>
    </row>
    <row r="50" spans="1:9" ht="13.5">
      <c r="A50" s="64" t="s">
        <v>35</v>
      </c>
      <c r="C50" s="65">
        <f>-'[1]BS'!D46</f>
        <v>-1737</v>
      </c>
      <c r="D50" s="70"/>
      <c r="E50" s="65">
        <v>-1490</v>
      </c>
      <c r="I50" s="62"/>
    </row>
    <row r="51" spans="3:9" ht="12">
      <c r="C51" s="65"/>
      <c r="D51" s="70"/>
      <c r="E51" s="65"/>
      <c r="I51" s="62"/>
    </row>
    <row r="52" spans="1:9" ht="12.75" thickBot="1">
      <c r="A52" s="54"/>
      <c r="C52" s="76">
        <f>SUM(C49:C51)</f>
        <v>-1600</v>
      </c>
      <c r="D52" s="70"/>
      <c r="E52" s="76">
        <f>SUM(E49:E51)</f>
        <v>-1255</v>
      </c>
      <c r="I52" s="62"/>
    </row>
    <row r="53" spans="3:5" ht="12.75" thickTop="1">
      <c r="C53" s="65"/>
      <c r="D53" s="70"/>
      <c r="E53" s="65"/>
    </row>
    <row r="54" spans="3:5" ht="12">
      <c r="C54" s="77"/>
      <c r="D54" s="70"/>
      <c r="E54" s="66"/>
    </row>
    <row r="55" spans="3:5" ht="12">
      <c r="C55" s="66"/>
      <c r="D55" s="70"/>
      <c r="E55" s="70"/>
    </row>
    <row r="56" spans="3:5" ht="12">
      <c r="C56" s="66"/>
      <c r="D56" s="70"/>
      <c r="E56" s="70"/>
    </row>
    <row r="57" spans="3:5" ht="12">
      <c r="C57" s="66"/>
      <c r="D57" s="70"/>
      <c r="E57" s="70"/>
    </row>
    <row r="58" spans="3:5" ht="12">
      <c r="C58" s="66"/>
      <c r="D58" s="70"/>
      <c r="E58" s="70"/>
    </row>
    <row r="59" spans="3:5" ht="12">
      <c r="C59" s="66"/>
      <c r="D59" s="70"/>
      <c r="E59" s="70"/>
    </row>
    <row r="60" spans="3:5" ht="12" hidden="1">
      <c r="C60" s="66">
        <f>+C44-C52</f>
        <v>0</v>
      </c>
      <c r="D60" s="70"/>
      <c r="E60" s="70"/>
    </row>
    <row r="61" spans="3:5" ht="12">
      <c r="C61" s="66"/>
      <c r="D61" s="70"/>
      <c r="E61" s="70"/>
    </row>
    <row r="62" spans="3:5" ht="12">
      <c r="C62" s="66"/>
      <c r="D62" s="70"/>
      <c r="E62" s="70"/>
    </row>
    <row r="63" spans="3:5" ht="12">
      <c r="C63" s="66"/>
      <c r="D63" s="70"/>
      <c r="E63" s="70"/>
    </row>
    <row r="64" spans="3:5" ht="12">
      <c r="C64" s="66"/>
      <c r="D64" s="70"/>
      <c r="E64" s="70"/>
    </row>
    <row r="65" spans="3:5" ht="12">
      <c r="C65" s="66"/>
      <c r="D65" s="70"/>
      <c r="E65" s="70"/>
    </row>
    <row r="66" spans="3:5" ht="12">
      <c r="C66" s="66"/>
      <c r="D66" s="70"/>
      <c r="E66" s="70"/>
    </row>
    <row r="67" spans="3:5" ht="12">
      <c r="C67" s="66"/>
      <c r="D67" s="70"/>
      <c r="E67" s="70"/>
    </row>
    <row r="68" spans="3:5" ht="12">
      <c r="C68" s="66"/>
      <c r="D68" s="70"/>
      <c r="E68" s="70"/>
    </row>
    <row r="69" spans="3:5" ht="12">
      <c r="C69" s="66"/>
      <c r="D69" s="70"/>
      <c r="E69" s="70"/>
    </row>
    <row r="70" spans="3:5" ht="12">
      <c r="C70" s="66"/>
      <c r="D70" s="70"/>
      <c r="E70" s="70"/>
    </row>
    <row r="71" spans="3:5" ht="12">
      <c r="C71" s="66"/>
      <c r="D71" s="70"/>
      <c r="E71" s="70"/>
    </row>
    <row r="72" spans="3:5" ht="12">
      <c r="C72" s="66"/>
      <c r="D72" s="70"/>
      <c r="E72" s="70"/>
    </row>
    <row r="73" spans="3:5" ht="12">
      <c r="C73" s="66"/>
      <c r="D73" s="70"/>
      <c r="E73" s="70"/>
    </row>
    <row r="74" spans="3:5" ht="12">
      <c r="C74" s="66"/>
      <c r="D74" s="70"/>
      <c r="E74" s="70"/>
    </row>
    <row r="75" spans="3:5" ht="12">
      <c r="C75" s="66"/>
      <c r="D75" s="70"/>
      <c r="E75" s="70"/>
    </row>
    <row r="76" spans="3:5" ht="12">
      <c r="C76" s="66"/>
      <c r="D76" s="70"/>
      <c r="E76" s="70"/>
    </row>
    <row r="77" spans="3:5" ht="12">
      <c r="C77" s="66"/>
      <c r="D77" s="70"/>
      <c r="E77" s="70"/>
    </row>
    <row r="78" spans="3:5" ht="12">
      <c r="C78" s="66"/>
      <c r="D78" s="70"/>
      <c r="E78" s="70"/>
    </row>
    <row r="79" spans="3:5" ht="12">
      <c r="C79" s="66"/>
      <c r="D79" s="70"/>
      <c r="E79" s="70"/>
    </row>
  </sheetData>
  <sheetProtection password="E7B9" sheet="1"/>
  <printOptions/>
  <pageMargins left="0.75" right="0.75" top="0.78" bottom="0.93" header="0.5" footer="0.5"/>
  <pageSetup fitToHeight="1" fitToWidth="1" horizontalDpi="600" verticalDpi="600" orientation="portrait" paperSize="9" scale="95" r:id="rId2"/>
  <headerFooter alignWithMargins="0">
    <oddFooter>&amp;CPage 3
</oddFooter>
  </headerFooter>
  <drawing r:id="rId1"/>
</worksheet>
</file>

<file path=xl/worksheets/sheet5.xml><?xml version="1.0" encoding="utf-8"?>
<worksheet xmlns="http://schemas.openxmlformats.org/spreadsheetml/2006/main" xmlns:r="http://schemas.openxmlformats.org/officeDocument/2006/relationships">
  <dimension ref="A1:I209"/>
  <sheetViews>
    <sheetView zoomScalePageLayoutView="0" workbookViewId="0" topLeftCell="A1">
      <selection activeCell="B1" sqref="B1"/>
    </sheetView>
  </sheetViews>
  <sheetFormatPr defaultColWidth="9.140625" defaultRowHeight="12.75"/>
  <cols>
    <col min="1" max="1" width="13.421875" style="86" customWidth="1"/>
    <col min="2" max="2" width="14.421875" style="86" customWidth="1"/>
    <col min="3" max="3" width="14.7109375" style="86" customWidth="1"/>
    <col min="4" max="5" width="14.57421875" style="86" customWidth="1"/>
    <col min="6" max="6" width="16.00390625" style="86" customWidth="1"/>
    <col min="7" max="16384" width="9.140625" style="86" customWidth="1"/>
  </cols>
  <sheetData>
    <row r="1" s="47" customFormat="1" ht="12.75">
      <c r="A1" s="46" t="s">
        <v>1</v>
      </c>
    </row>
    <row r="2" s="47" customFormat="1" ht="12.75">
      <c r="A2" s="46" t="s">
        <v>92</v>
      </c>
    </row>
    <row r="3" s="47" customFormat="1" ht="12.75"/>
    <row r="4" s="47" customFormat="1" ht="15">
      <c r="A4" s="48" t="s">
        <v>82</v>
      </c>
    </row>
    <row r="5" s="47" customFormat="1" ht="12.75"/>
    <row r="6" s="47" customFormat="1" ht="12.75"/>
    <row r="7" s="47" customFormat="1" ht="12.75"/>
    <row r="8" s="47" customFormat="1" ht="12.75"/>
    <row r="9" s="47" customFormat="1" ht="12.75"/>
    <row r="10" s="47" customFormat="1" ht="12.75"/>
    <row r="11" s="47" customFormat="1" ht="12.75"/>
    <row r="12" s="47" customFormat="1" ht="12.75"/>
    <row r="13" s="47" customFormat="1" ht="12.75"/>
    <row r="14" s="47" customFormat="1" ht="12.75"/>
    <row r="15" s="47" customFormat="1" ht="12.75"/>
    <row r="16" s="47" customFormat="1" ht="12.75"/>
    <row r="17" s="47" customFormat="1" ht="12.75"/>
    <row r="18" s="47" customFormat="1" ht="12.75"/>
    <row r="19" s="47" customFormat="1" ht="12.75"/>
    <row r="20" s="47" customFormat="1" ht="12.75"/>
    <row r="21" s="47" customFormat="1" ht="12.75"/>
    <row r="22" s="47" customFormat="1" ht="12.75"/>
    <row r="23" s="47" customFormat="1" ht="12.75"/>
    <row r="24" s="47" customFormat="1" ht="12.75"/>
    <row r="25" s="47" customFormat="1" ht="12.75">
      <c r="H25" s="93"/>
    </row>
    <row r="26" s="47" customFormat="1" ht="12.75">
      <c r="H26" s="93"/>
    </row>
    <row r="27" s="47" customFormat="1" ht="12.75">
      <c r="H27" s="93"/>
    </row>
    <row r="28" s="47" customFormat="1" ht="12.75">
      <c r="H28" s="93"/>
    </row>
    <row r="29" s="47" customFormat="1" ht="12.75">
      <c r="H29" s="93"/>
    </row>
    <row r="30" s="47" customFormat="1" ht="12.75">
      <c r="H30" s="93"/>
    </row>
    <row r="31" s="47" customFormat="1" ht="12.75">
      <c r="H31" s="93"/>
    </row>
    <row r="32" s="47" customFormat="1" ht="12.75">
      <c r="H32" s="93"/>
    </row>
    <row r="33" s="47" customFormat="1" ht="12.75">
      <c r="H33" s="93"/>
    </row>
    <row r="34" s="47" customFormat="1" ht="12.75">
      <c r="H34" s="93"/>
    </row>
    <row r="35" s="47" customFormat="1" ht="12.75">
      <c r="H35" s="93"/>
    </row>
    <row r="36" s="47" customFormat="1" ht="12.75">
      <c r="H36" s="93"/>
    </row>
    <row r="37" s="47" customFormat="1" ht="12.75">
      <c r="H37" s="93"/>
    </row>
    <row r="38" s="47" customFormat="1" ht="12.75">
      <c r="H38" s="93"/>
    </row>
    <row r="39" s="47" customFormat="1" ht="12.75">
      <c r="H39" s="93"/>
    </row>
    <row r="40" s="47" customFormat="1" ht="12.75">
      <c r="H40" s="93"/>
    </row>
    <row r="41" s="47" customFormat="1" ht="12.75">
      <c r="H41" s="93"/>
    </row>
    <row r="42" s="47" customFormat="1" ht="12.75">
      <c r="H42" s="93"/>
    </row>
    <row r="43" s="47" customFormat="1" ht="12.75">
      <c r="H43" s="93"/>
    </row>
    <row r="44" s="47" customFormat="1" ht="12.75">
      <c r="H44" s="93"/>
    </row>
    <row r="45" s="47" customFormat="1" ht="12.75">
      <c r="H45" s="93"/>
    </row>
    <row r="46" s="47" customFormat="1" ht="12.75">
      <c r="H46" s="93"/>
    </row>
    <row r="47" spans="1:8" s="47" customFormat="1" ht="12.75">
      <c r="A47" s="85"/>
      <c r="H47" s="93"/>
    </row>
    <row r="48" s="47" customFormat="1" ht="12.75">
      <c r="H48" s="93"/>
    </row>
    <row r="49" ht="12.75">
      <c r="H49" s="93"/>
    </row>
    <row r="50" ht="12.75">
      <c r="H50" s="93"/>
    </row>
    <row r="51" ht="12.75">
      <c r="H51" s="93"/>
    </row>
    <row r="52" ht="12.75">
      <c r="H52" s="93"/>
    </row>
    <row r="53" ht="12.75">
      <c r="H53" s="47"/>
    </row>
    <row r="60" s="47" customFormat="1" ht="12.75"/>
    <row r="61" s="47" customFormat="1" ht="14.25" customHeight="1"/>
    <row r="62" s="47" customFormat="1" ht="22.5" customHeight="1"/>
    <row r="63" s="47" customFormat="1" ht="12.75"/>
    <row r="64" s="47" customFormat="1" ht="12.75"/>
    <row r="65" s="47" customFormat="1" ht="12.75"/>
    <row r="66" s="47" customFormat="1" ht="19.5" customHeight="1"/>
    <row r="67" s="47" customFormat="1" ht="12.75"/>
    <row r="68" s="47" customFormat="1" ht="20.25" customHeight="1"/>
    <row r="69" s="47" customFormat="1" ht="12.75"/>
    <row r="70" s="47" customFormat="1" ht="24" customHeight="1"/>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23.25" customHeight="1"/>
    <row r="80" s="47" customFormat="1" ht="12.75"/>
    <row r="81" s="47" customFormat="1" ht="9.75" customHeight="1"/>
    <row r="82" s="47" customFormat="1" ht="8.25" customHeight="1"/>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c r="G119" s="49"/>
    </row>
    <row r="120" s="47" customFormat="1" ht="12.75"/>
    <row r="121" s="47" customFormat="1" ht="12.75"/>
    <row r="122" s="47" customFormat="1" ht="12.75"/>
    <row r="123" s="47" customFormat="1" ht="12.75">
      <c r="I123" s="94"/>
    </row>
    <row r="124" s="47" customFormat="1" ht="12.75">
      <c r="I124" s="95"/>
    </row>
    <row r="125" s="47" customFormat="1" ht="12.75"/>
    <row r="126" s="47" customFormat="1" ht="12.75"/>
    <row r="127" s="47" customFormat="1" ht="12.75"/>
    <row r="128" s="47" customFormat="1" ht="12.75"/>
    <row r="129" s="47" customFormat="1" ht="12.75">
      <c r="I129" s="94"/>
    </row>
    <row r="130" s="47" customFormat="1" ht="12.75"/>
    <row r="131" s="47" customFormat="1" ht="12.75"/>
    <row r="132" s="47" customFormat="1" ht="15.75" customHeight="1"/>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c r="H150" s="94"/>
    </row>
    <row r="151" s="47" customFormat="1" ht="12.75">
      <c r="H151" s="94"/>
    </row>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c r="H165" s="93"/>
    </row>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ht="12.75">
      <c r="A190" s="86" t="s">
        <v>128</v>
      </c>
    </row>
    <row r="191" spans="4:6" ht="12.75">
      <c r="D191" s="87" t="s">
        <v>83</v>
      </c>
      <c r="E191" s="87" t="s">
        <v>84</v>
      </c>
      <c r="F191" s="87" t="s">
        <v>79</v>
      </c>
    </row>
    <row r="192" spans="4:6" ht="12.75">
      <c r="D192" s="87" t="s">
        <v>78</v>
      </c>
      <c r="E192" s="87" t="s">
        <v>78</v>
      </c>
      <c r="F192" s="87" t="s">
        <v>78</v>
      </c>
    </row>
    <row r="194" ht="12.75">
      <c r="A194" s="86" t="s">
        <v>129</v>
      </c>
    </row>
    <row r="195" spans="2:6" ht="12.75">
      <c r="B195" s="86" t="s">
        <v>85</v>
      </c>
      <c r="D195" s="88">
        <f>+'[1]BS'!D41</f>
        <v>7166</v>
      </c>
      <c r="E195" s="88">
        <v>0</v>
      </c>
      <c r="F195" s="88">
        <f>+D195</f>
        <v>7166</v>
      </c>
    </row>
    <row r="196" spans="2:6" ht="12.75">
      <c r="B196" s="86" t="s">
        <v>86</v>
      </c>
      <c r="D196" s="88">
        <f>+'[1]BS'!D45</f>
        <v>837</v>
      </c>
      <c r="E196" s="88">
        <v>0</v>
      </c>
      <c r="F196" s="88">
        <f>+D196</f>
        <v>837</v>
      </c>
    </row>
    <row r="197" spans="2:6" ht="12.75" hidden="1">
      <c r="B197" s="86" t="s">
        <v>87</v>
      </c>
      <c r="D197" s="88">
        <f>+'[1]BS'!D43</f>
        <v>0</v>
      </c>
      <c r="E197" s="88">
        <v>0</v>
      </c>
      <c r="F197" s="88">
        <f>+D197</f>
        <v>0</v>
      </c>
    </row>
    <row r="198" spans="2:6" ht="12.75">
      <c r="B198" s="86" t="s">
        <v>88</v>
      </c>
      <c r="D198" s="88">
        <f>+'[1]BS'!D44</f>
        <v>272</v>
      </c>
      <c r="E198" s="88">
        <v>0</v>
      </c>
      <c r="F198" s="88">
        <f>+D198</f>
        <v>272</v>
      </c>
    </row>
    <row r="199" spans="2:6" ht="12.75">
      <c r="B199" s="86" t="s">
        <v>89</v>
      </c>
      <c r="D199" s="88">
        <f>+'[1]BS'!D46</f>
        <v>1737</v>
      </c>
      <c r="E199" s="88">
        <v>0</v>
      </c>
      <c r="F199" s="88">
        <f>+D199</f>
        <v>1737</v>
      </c>
    </row>
    <row r="200" spans="4:6" ht="12.75">
      <c r="D200" s="89">
        <f>SUM(D195:D199)</f>
        <v>10012</v>
      </c>
      <c r="E200" s="89">
        <v>0</v>
      </c>
      <c r="F200" s="89">
        <f>SUM(F195:F199)</f>
        <v>10012</v>
      </c>
    </row>
    <row r="201" spans="4:6" ht="12.75">
      <c r="D201" s="88"/>
      <c r="E201" s="88"/>
      <c r="F201" s="88"/>
    </row>
    <row r="202" spans="4:6" ht="12.75">
      <c r="D202" s="88"/>
      <c r="E202" s="88"/>
      <c r="F202" s="88"/>
    </row>
    <row r="203" spans="1:6" ht="12.75">
      <c r="A203" s="86" t="s">
        <v>130</v>
      </c>
      <c r="D203" s="88"/>
      <c r="E203" s="88"/>
      <c r="F203" s="88"/>
    </row>
    <row r="204" spans="2:6" ht="12.75">
      <c r="B204" s="86" t="s">
        <v>86</v>
      </c>
      <c r="D204" s="88">
        <f>+'[1]BS'!D36</f>
        <v>680</v>
      </c>
      <c r="E204" s="88">
        <v>0</v>
      </c>
      <c r="F204" s="88">
        <f>+D204</f>
        <v>680</v>
      </c>
    </row>
    <row r="205" spans="2:6" ht="12.75" hidden="1">
      <c r="B205" s="86" t="s">
        <v>87</v>
      </c>
      <c r="D205" s="88">
        <v>0</v>
      </c>
      <c r="E205" s="88">
        <v>0</v>
      </c>
      <c r="F205" s="88">
        <v>0</v>
      </c>
    </row>
    <row r="206" spans="2:6" ht="12.75">
      <c r="B206" s="86" t="s">
        <v>88</v>
      </c>
      <c r="D206" s="88">
        <f>+'[1]BS'!D35</f>
        <v>316</v>
      </c>
      <c r="E206" s="88">
        <v>0</v>
      </c>
      <c r="F206" s="88">
        <f>+D206</f>
        <v>316</v>
      </c>
    </row>
    <row r="207" spans="4:6" ht="12.75">
      <c r="D207" s="89">
        <f>SUM(D204:D206)</f>
        <v>996</v>
      </c>
      <c r="E207" s="89">
        <v>0</v>
      </c>
      <c r="F207" s="89">
        <f>SUM(F204:F206)</f>
        <v>996</v>
      </c>
    </row>
    <row r="208" spans="2:6" ht="13.5" thickBot="1">
      <c r="B208" s="86" t="s">
        <v>79</v>
      </c>
      <c r="D208" s="90">
        <f>D200+D207</f>
        <v>11008</v>
      </c>
      <c r="E208" s="90">
        <v>0</v>
      </c>
      <c r="F208" s="90">
        <f>F200+F207</f>
        <v>11008</v>
      </c>
    </row>
    <row r="209" spans="4:6" ht="13.5" thickTop="1">
      <c r="D209" s="91"/>
      <c r="E209" s="92"/>
      <c r="F209" s="91"/>
    </row>
    <row r="210" s="47" customFormat="1" ht="12.75"/>
    <row r="211" s="47" customFormat="1" ht="12.75"/>
    <row r="212" s="47" customFormat="1" ht="12.75"/>
    <row r="213" s="47" customFormat="1" ht="12.75"/>
    <row r="214" s="47" customFormat="1" ht="12.75"/>
    <row r="215" s="47" customFormat="1" ht="12.75"/>
    <row r="216" s="47" customFormat="1" ht="12.75"/>
    <row r="217" s="47" customFormat="1" ht="12.75"/>
    <row r="218" s="47" customFormat="1" ht="12.75"/>
    <row r="219" s="47" customFormat="1" ht="12.75"/>
    <row r="220" s="47" customFormat="1" ht="12.75"/>
    <row r="221" s="47" customFormat="1" ht="12.75"/>
    <row r="222" s="47" customFormat="1" ht="12.75"/>
    <row r="223" s="47" customFormat="1" ht="12.75"/>
    <row r="224" s="47" customFormat="1" ht="12.75"/>
    <row r="225" s="47" customFormat="1" ht="12.75"/>
    <row r="226" s="47" customFormat="1" ht="12.75"/>
    <row r="227" s="47" customFormat="1" ht="12.75"/>
    <row r="228" s="47" customFormat="1" ht="12.75"/>
    <row r="229" s="47" customFormat="1" ht="12.75"/>
    <row r="230" s="47" customFormat="1" ht="12.75"/>
    <row r="231" s="47" customFormat="1" ht="12.75"/>
    <row r="232" s="47" customFormat="1" ht="12.75"/>
    <row r="233" s="47" customFormat="1" ht="12.75"/>
    <row r="234" s="47" customFormat="1" ht="12.75"/>
    <row r="235" s="47" customFormat="1" ht="12.75"/>
    <row r="236" s="47" customFormat="1" ht="12.75"/>
    <row r="237" s="47" customFormat="1" ht="12.75"/>
    <row r="238" s="47" customFormat="1" ht="12.75"/>
    <row r="239" s="47" customFormat="1" ht="12.75"/>
    <row r="240" s="47" customFormat="1" ht="12.75"/>
    <row r="241" s="47" customFormat="1" ht="12.75"/>
    <row r="246" s="47" customFormat="1" ht="12.75"/>
    <row r="247" s="47" customFormat="1" ht="12.75"/>
    <row r="248" s="47" customFormat="1" ht="12.75"/>
    <row r="249" s="47" customFormat="1" ht="12.75"/>
    <row r="250" s="47" customFormat="1" ht="12.75"/>
    <row r="251" s="47" customFormat="1" ht="12.75"/>
    <row r="252" s="47" customFormat="1" ht="12.75"/>
    <row r="253" s="47" customFormat="1" ht="12.75"/>
    <row r="254" s="47" customFormat="1" ht="12.75"/>
    <row r="255" s="47" customFormat="1" ht="12.75"/>
    <row r="256" s="47" customFormat="1" ht="12.75"/>
    <row r="257" s="47" customFormat="1" ht="12.75"/>
    <row r="258" s="47" customFormat="1" ht="12.75"/>
    <row r="259" s="47" customFormat="1" ht="12.75"/>
    <row r="260" s="47" customFormat="1" ht="12.75"/>
    <row r="261" s="47" customFormat="1" ht="12.75"/>
    <row r="262" s="47" customFormat="1" ht="12.75"/>
    <row r="263" s="47" customFormat="1" ht="12.75"/>
    <row r="264" s="47" customFormat="1" ht="12.75"/>
    <row r="265" s="47" customFormat="1" ht="12.75"/>
    <row r="266" s="47" customFormat="1" ht="12.75"/>
    <row r="267" s="47" customFormat="1" ht="12.75"/>
    <row r="268" s="47" customFormat="1" ht="12.75"/>
    <row r="269" s="47" customFormat="1" ht="12.75"/>
    <row r="270" s="47" customFormat="1" ht="12.75"/>
    <row r="271" s="47" customFormat="1" ht="12.75"/>
    <row r="272" s="47" customFormat="1" ht="12.75"/>
    <row r="273" s="47" customFormat="1" ht="12.75"/>
    <row r="274" s="47" customFormat="1" ht="12.75"/>
    <row r="275" s="47" customFormat="1" ht="12.75"/>
    <row r="276" s="47" customFormat="1" ht="12.75"/>
    <row r="277" s="47" customFormat="1" ht="12.75"/>
    <row r="278" s="47" customFormat="1" ht="12.75"/>
    <row r="279" s="47" customFormat="1" ht="12.75"/>
    <row r="280" s="47" customFormat="1" ht="12.75"/>
    <row r="281" s="47" customFormat="1" ht="12.75"/>
    <row r="282" s="47" customFormat="1" ht="12.75"/>
    <row r="283" s="47" customFormat="1" ht="12.75"/>
    <row r="286" s="47" customFormat="1" ht="12.75"/>
    <row r="287" s="47" customFormat="1" ht="12.75"/>
    <row r="288" s="47" customFormat="1" ht="12.75"/>
    <row r="289" s="47" customFormat="1" ht="12.75"/>
    <row r="290" s="47" customFormat="1" ht="12.75"/>
    <row r="291" s="47" customFormat="1" ht="12.75"/>
    <row r="292" s="47" customFormat="1" ht="12.75"/>
    <row r="293" s="47" customFormat="1" ht="12.75"/>
    <row r="294" s="47" customFormat="1" ht="12.75"/>
    <row r="295" s="47" customFormat="1" ht="12.75"/>
    <row r="296" s="47" customFormat="1" ht="12.75"/>
    <row r="297" s="47" customFormat="1" ht="12.75"/>
    <row r="298" s="47" customFormat="1" ht="12.75"/>
    <row r="299" s="47" customFormat="1" ht="12.75"/>
    <row r="300" s="47" customFormat="1" ht="12.75"/>
    <row r="301" s="47" customFormat="1" ht="12.75"/>
    <row r="302" s="47" customFormat="1" ht="12.75"/>
    <row r="303" s="47" customFormat="1" ht="12.75"/>
    <row r="307" s="47" customFormat="1" ht="12.75"/>
    <row r="308" s="47" customFormat="1" ht="12.75"/>
    <row r="309" s="47" customFormat="1" ht="12.75"/>
    <row r="310" s="47" customFormat="1" ht="12.75"/>
    <row r="311" s="47" customFormat="1" ht="12.75"/>
    <row r="312" s="47" customFormat="1" ht="12.75"/>
    <row r="313" s="47" customFormat="1" ht="12.75"/>
    <row r="314" s="47" customFormat="1" ht="12.75"/>
    <row r="315" s="47" customFormat="1" ht="12.75"/>
    <row r="316" s="47" customFormat="1" ht="12.75"/>
  </sheetData>
  <sheetProtection password="E7B9" sheet="1"/>
  <printOptions/>
  <pageMargins left="0.4" right="0.52" top="0.83" bottom="1.06" header="0.5" footer="0.5"/>
  <pageSetup horizontalDpi="600" verticalDpi="600" orientation="portrait" paperSize="9" scale="90" r:id="rId2"/>
  <headerFooter alignWithMargins="0">
    <oddFooter>&amp;CPage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2010-08-27T00:01:51Z</cp:lastPrinted>
  <dcterms:created xsi:type="dcterms:W3CDTF">1996-10-14T23:33:28Z</dcterms:created>
  <dcterms:modified xsi:type="dcterms:W3CDTF">2010-08-27T00:24:00Z</dcterms:modified>
  <cp:category/>
  <cp:version/>
  <cp:contentType/>
  <cp:contentStatus/>
</cp:coreProperties>
</file>